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<sst xmlns="http://schemas.openxmlformats.org/spreadsheetml/2006/main" count="442" uniqueCount="387">
  <si>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</si>
  <si>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</si>
  <si>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</si>
  <si>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</si>
  <si>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</si>
  <si>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</si>
  <si>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</si>
  <si>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</si>
  <si>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</si>
  <si>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</si>
  <si>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</si>
  <si>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</si>
  <si>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</si>
  <si>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</si>
  <si>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</si>
  <si>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</si>
  <si>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</si>
  <si>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</si>
  <si>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</si>
  <si>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</si>
  <si>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</si>
  <si>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</si>
  <si>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</si>
  <si>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</si>
  <si>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</si>
  <si>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</si>
  <si>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</si>
  <si>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</si>
  <si>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</si>
  <si>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</si>
  <si>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</si>
  <si>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</si>
  <si>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</si>
  <si>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</si>
  <si>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</si>
  <si>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</si>
  <si>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</si>
  <si>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</si>
  <si>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</si>
  <si>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</si>
  <si>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</si>
  <si>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</si>
  <si>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</si>
  <si>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</si>
  <si>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</si>
  <si>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</si>
  <si>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</si>
  <si>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</si>
  <si>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</si>
  <si>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</si>
  <si>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</si>
  <si>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</si>
  <si>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</si>
  <si>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</si>
  <si>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</si>
  <si>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</si>
  <si>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</si>
  <si>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</si>
  <si>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</si>
  <si>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</si>
  <si>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</si>
  <si>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</si>
  <si>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</si>
  <si>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</si>
  <si>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</si>
  <si>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</si>
  <si>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</si>
  <si>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</si>
  <si>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</si>
  <si>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</si>
  <si>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</si>
  <si>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</si>
  <si>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</si>
  <si>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</si>
  <si>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</si>
  <si>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</si>
  <si>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</si>
  <si>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</si>
  <si>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</si>
  <si>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</si>
  <si>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</si>
  <si>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</si>
  <si>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</si>
  <si>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</si>
  <si>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</si>
  <si>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</si>
  <si>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</si>
  <si>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</si>
  <si>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</si>
  <si>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</si>
  <si>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</si>
  <si>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</si>
  <si>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</si>
  <si>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</si>
  <si>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</si>
  <si>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</si>
  <si>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</si>
  <si>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</si>
  <si>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</si>
  <si>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</si>
  <si>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</si>
  <si>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</si>
  <si>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</si>
  <si>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</si>
  <si>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</si>
  <si>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</si>
  <si>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</si>
  <si>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</si>
  <si>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</si>
  <si>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</si>
  <si>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</si>
  <si>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</si>
  <si>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</si>
  <si>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</si>
  <si>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</si>
  <si>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</si>
  <si>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</si>
  <si>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</si>
  <si>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</si>
  <si>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</si>
  <si>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</si>
  <si>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</si>
  <si>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</si>
  <si>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</si>
  <si>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</si>
  <si>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</si>
  <si>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</si>
  <si>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</si>
  <si>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</si>
  <si>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</si>
  <si>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</si>
  <si>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</si>
  <si>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</si>
  <si>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</si>
  <si>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</si>
  <si>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</si>
  <si>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</si>
  <si>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</si>
  <si>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</si>
  <si>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</si>
  <si>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</si>
  <si>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</si>
  <si>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</si>
  <si>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</si>
  <si>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</si>
  <si>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</si>
  <si>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</si>
  <si>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</si>
  <si>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</si>
  <si>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</si>
  <si>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</si>
  <si>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</si>
  <si>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</si>
  <si>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</si>
  <si>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</si>
  <si>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</si>
  <si>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</si>
  <si>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</si>
  <si>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</si>
  <si>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</si>
  <si>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</si>
  <si>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</si>
  <si>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</si>
  <si>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</si>
  <si>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</si>
  <si>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</si>
  <si>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</si>
  <si>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</si>
  <si>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</si>
  <si>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</si>
  <si>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</si>
  <si>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</si>
  <si>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</si>
  <si>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</si>
  <si>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</si>
  <si>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</si>
  <si>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</si>
  <si>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</si>
  <si>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</si>
  <si>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</si>
  <si>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</si>
  <si>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</si>
  <si>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</si>
  <si>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</si>
  <si>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</si>
  <si>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</si>
  <si>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</si>
  <si>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</si>
  <si>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</si>
  <si>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</si>
  <si>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</si>
  <si>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</si>
  <si>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</si>
  <si>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</si>
  <si>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</si>
  <si>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</si>
  <si>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</si>
  <si>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</si>
  <si>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</si>
  <si>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</si>
  <si>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</si>
  <si>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</si>
  <si>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</si>
  <si>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</si>
  <si>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</si>
  <si>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</si>
  <si>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</si>
  <si>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</si>
  <si>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</si>
  <si>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</si>
  <si>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</si>
  <si>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</si>
  <si>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</si>
  <si>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</si>
  <si>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</si>
  <si>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</si>
  <si>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</si>
  <si>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</si>
  <si>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</si>
  <si>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</si>
  <si>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</si>
  <si>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</si>
  <si>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</si>
  <si>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</si>
  <si>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</si>
  <si>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</si>
  <si>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</si>
  <si>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</si>
  <si>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</si>
  <si>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</si>
  <si>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</si>
  <si>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</si>
  <si>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</si>
  <si>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</si>
  <si>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</si>
  <si>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</si>
  <si>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</si>
  <si>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</si>
  <si>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</si>
  <si>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</si>
  <si>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</si>
  <si>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</si>
  <si>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</si>
  <si>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</si>
  <si>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</si>
  <si>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</si>
  <si>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</si>
  <si>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</si>
  <si>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</si>
  <si>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</si>
  <si>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</si>
  <si>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</si>
  <si>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</si>
  <si>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</si>
  <si>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</si>
  <si>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</si>
  <si>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</si>
  <si>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</si>
  <si>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</si>
  <si>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</si>
  <si>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</si>
  <si>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</si>
  <si>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</si>
  <si>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</si>
  <si>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</si>
  <si>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</si>
  <si>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</si>
  <si>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</si>
  <si>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</si>
  <si>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</si>
  <si>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</si>
  <si>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</si>
  <si>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</si>
  <si>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</si>
  <si>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</si>
  <si>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</si>
  <si>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</si>
  <si>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</si>
  <si>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</si>
  <si>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</si>
  <si>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</si>
  <si>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</si>
  <si>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</si>
  <si>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</si>
  <si>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</si>
  <si>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</si>
  <si>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</si>
  <si>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</si>
  <si>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</si>
  <si>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</si>
  <si>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</si>
  <si>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</si>
  <si>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</si>
  <si>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</si>
  <si>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</si>
  <si>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</si>
  <si>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</si>
  <si>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</si>
  <si>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</si>
  <si>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</si>
  <si>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</si>
  <si>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</si>
  <si>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</si>
  <si>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</si>
  <si>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</si>
  <si>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</si>
  <si>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</si>
  <si>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</si>
  <si>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</si>
  <si>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</si>
  <si>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</si>
  <si>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</si>
  <si>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</si>
  <si>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</si>
  <si>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</si>
  <si>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</si>
  <si>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</si>
  <si>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</si>
  <si>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</si>
  <si>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</si>
  <si>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</si>
  <si>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</si>
  <si>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</si>
  <si>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</si>
  <si>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</si>
  <si>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</si>
  <si>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</si>
  <si>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</si>
  <si>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</si>
  <si>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</si>
  <si>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</si>
  <si>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</si>
  <si>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</si>
  <si>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</si>
  <si>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</si>
  <si>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</si>
  <si>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</si>
  <si>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</si>
  <si>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</si>
  <si>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</si>
  <si>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</si>
  <si>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</si>
  <si>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</si>
  <si>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</si>
  <si>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</si>
  <si>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</si>
  <si>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</si>
  <si>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</si>
  <si>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</si>
  <si>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</si>
  <si>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</si>
  <si>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</si>
  <si>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</si>
  <si>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</si>
  <si>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</si>
  <si>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</si>
  <si>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</si>
  <si>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</si>
  <si>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</si>
  <si>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</si>
  <si>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</si>
  <si>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</si>
  <si>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</si>
  <si>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</si>
  <si>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</si>
  <si>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</si>
  <si>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</si>
  <si>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</si>
  <si>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</si>
  <si>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</si>
  <si>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</si>
  <si>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</si>
  <si>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Subprogramul de radioterapie a bolnavilor cu afectiuni oncologice</t>
  </si>
  <si>
    <t xml:space="preserve"> ~ hotarari judecatoresti</t>
  </si>
  <si>
    <t>Venituri din contributia datorata pentru contractele cost-volum/cost-volum-rezultat</t>
  </si>
  <si>
    <t>CONT DE EXECUTIE VENITURI OCTOMBRIE 2015</t>
  </si>
  <si>
    <t>CONT DE EXECUTIE CHELTUIELI OCTOMBRIE  2015</t>
  </si>
  <si>
    <t xml:space="preserve">  ~  OUG 35/2015</t>
  </si>
  <si>
    <t xml:space="preserve">    ~  OUG 35/2015</t>
  </si>
  <si>
    <t>Director economic</t>
  </si>
  <si>
    <t xml:space="preserve">Intocmit, </t>
  </si>
  <si>
    <t>EC. MÎŢU ION</t>
  </si>
  <si>
    <t>EC. VLADU MARIA</t>
  </si>
  <si>
    <t>Ec Betiu Adrian</t>
  </si>
  <si>
    <t xml:space="preserve">                                   EC. MÎŢU ION</t>
  </si>
  <si>
    <t xml:space="preserve">                       Presedinte - Director General</t>
  </si>
  <si>
    <t xml:space="preserve">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</si>
</sst>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sz val="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8">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3" fillId="0" borderId="0" xfId="0" applyFont="1" applyFill="1" applyAlignment="1">
      <alignment/>
    </xf>
    <xf numFmtId="49" fontId="33"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4"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5"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3" fillId="0" borderId="10" xfId="65" applyNumberFormat="1" applyFont="1" applyFill="1" applyBorder="1" applyAlignment="1" applyProtection="1">
      <alignmen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6"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6"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0" fillId="24" borderId="10" xfId="0" applyNumberFormat="1" applyFont="1" applyFill="1" applyBorder="1" applyAlignment="1">
      <alignment horizontal="left" vertical="center" wrapText="1"/>
    </xf>
    <xf numFmtId="175" fontId="0" fillId="24" borderId="10" xfId="65" applyNumberFormat="1" applyFont="1" applyFill="1" applyBorder="1" applyAlignment="1">
      <alignment wrapText="1"/>
      <protection/>
    </xf>
    <xf numFmtId="4" fontId="23" fillId="4" borderId="10" xfId="0" applyNumberFormat="1" applyFont="1" applyFill="1" applyBorder="1" applyAlignment="1">
      <alignment wrapText="1"/>
    </xf>
    <xf numFmtId="2" fontId="30"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30" fillId="0" borderId="0" xfId="60" applyNumberFormat="1" applyFont="1" applyFill="1" applyBorder="1" applyAlignment="1" applyProtection="1">
      <alignment vertical="center" wrapText="1"/>
      <protection/>
    </xf>
    <xf numFmtId="2" fontId="38" fillId="0" borderId="10" xfId="64" applyNumberFormat="1" applyFont="1" applyFill="1" applyBorder="1" applyAlignment="1">
      <alignment wrapText="1"/>
      <protection/>
    </xf>
    <xf numFmtId="0" fontId="30" fillId="0" borderId="0" xfId="0" applyFont="1" applyFill="1" applyAlignment="1">
      <alignment horizontal="center"/>
    </xf>
    <xf numFmtId="0" fontId="0" fillId="0" borderId="0" xfId="0" applyFont="1" applyFill="1" applyAlignment="1">
      <alignment horizontal="center"/>
    </xf>
    <xf numFmtId="4" fontId="30" fillId="0" borderId="0" xfId="0" applyNumberFormat="1" applyFont="1" applyFill="1" applyAlignment="1">
      <alignment horizontal="center"/>
    </xf>
    <xf numFmtId="4" fontId="0" fillId="0" borderId="0" xfId="0" applyNumberFormat="1" applyFont="1" applyFill="1" applyAlignment="1">
      <alignment horizontal="center"/>
    </xf>
    <xf numFmtId="0" fontId="30" fillId="0" borderId="0" xfId="0" applyFont="1" applyFill="1" applyAlignment="1">
      <alignment/>
    </xf>
    <xf numFmtId="3" fontId="0" fillId="0" borderId="0" xfId="0" applyNumberFormat="1" applyFont="1" applyFill="1" applyBorder="1" applyAlignment="1">
      <alignment/>
    </xf>
    <xf numFmtId="0" fontId="0" fillId="0" borderId="0" xfId="0" applyFont="1" applyFill="1" applyAlignment="1">
      <alignmen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P144"/>
  <sheetViews>
    <sheetView zoomScale="130" zoomScaleNormal="130" workbookViewId="0" topLeftCell="A1">
      <pane xSplit="3" ySplit="6" topLeftCell="D75" activePane="bottomRight" state="frozen"/>
      <selection pane="topLeft" activeCell="D37" sqref="D37"/>
      <selection pane="topRight" activeCell="D37" sqref="D37"/>
      <selection pane="bottomLeft" activeCell="D37" sqref="D37"/>
      <selection pane="bottomRight" activeCell="B97" sqref="B97"/>
    </sheetView>
  </sheetViews>
  <sheetFormatPr defaultColWidth="9.140625" defaultRowHeight="12.75"/>
  <cols>
    <col min="1" max="1" width="10.28125" style="1" bestFit="1" customWidth="1"/>
    <col min="2" max="2" width="57.57421875" style="9" customWidth="1"/>
    <col min="3" max="3" width="16.140625" style="36" customWidth="1"/>
    <col min="4" max="4" width="11.28125" style="36"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375</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7"/>
      <c r="EF4" s="137"/>
      <c r="EG4" s="137"/>
      <c r="EH4" s="137"/>
      <c r="EI4" s="137"/>
      <c r="EJ4" s="136"/>
      <c r="EK4" s="136"/>
      <c r="EL4" s="136"/>
      <c r="EM4" s="136"/>
      <c r="EN4" s="136"/>
      <c r="EO4" s="136"/>
      <c r="EP4" s="136"/>
      <c r="EQ4" s="136"/>
      <c r="ER4" s="136"/>
      <c r="ES4" s="136"/>
      <c r="ET4" s="136"/>
      <c r="EU4" s="136"/>
      <c r="EV4" s="136"/>
      <c r="EW4" s="136"/>
      <c r="EX4" s="136"/>
      <c r="EY4" s="136"/>
      <c r="EZ4" s="136"/>
      <c r="FA4" s="136"/>
      <c r="FB4" s="136"/>
      <c r="FC4" s="136"/>
    </row>
    <row r="5" spans="1:172" s="26" customFormat="1" ht="63.75">
      <c r="A5" s="37" t="s">
        <v>1</v>
      </c>
      <c r="B5" s="37" t="s">
        <v>2</v>
      </c>
      <c r="C5" s="37" t="s">
        <v>3</v>
      </c>
      <c r="D5" s="38" t="s">
        <v>4</v>
      </c>
      <c r="E5" s="37" t="s">
        <v>5</v>
      </c>
      <c r="F5" s="37"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9"/>
      <c r="B6" s="40"/>
      <c r="C6" s="64">
        <v>1</v>
      </c>
      <c r="D6" s="39" t="s">
        <v>147</v>
      </c>
      <c r="E6" s="64">
        <v>2</v>
      </c>
      <c r="F6" s="39"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1" t="s">
        <v>8</v>
      </c>
      <c r="B7" s="42" t="s">
        <v>9</v>
      </c>
      <c r="C7" s="43">
        <f>+C8+C53+C75</f>
        <v>105308.83</v>
      </c>
      <c r="D7" s="43">
        <f>+D8+D53+D75</f>
        <v>105308.83</v>
      </c>
      <c r="E7" s="43">
        <f>+E8+E53+E75</f>
        <v>85224.88999999998</v>
      </c>
      <c r="F7" s="43">
        <f>+F8+F53+F75</f>
        <v>8584.449999999997</v>
      </c>
      <c r="G7" s="43">
        <f>+G8+G53+G75</f>
        <v>76640.44</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1" t="s">
        <v>10</v>
      </c>
      <c r="B8" s="42" t="s">
        <v>11</v>
      </c>
      <c r="C8" s="43">
        <f>+C13+C41+C9</f>
        <v>96159</v>
      </c>
      <c r="D8" s="43">
        <f>+D13+D41+D9</f>
        <v>96159</v>
      </c>
      <c r="E8" s="43">
        <f>+E13+E41+E9</f>
        <v>82942.23999999999</v>
      </c>
      <c r="F8" s="43">
        <f>+F13+F41+F9</f>
        <v>8371.949999999997</v>
      </c>
      <c r="G8" s="43">
        <f>+G13+G41+G9</f>
        <v>74570.29000000001</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1" t="s">
        <v>12</v>
      </c>
      <c r="B9" s="42" t="s">
        <v>13</v>
      </c>
      <c r="C9" s="43">
        <f>+C10+C11+C12</f>
        <v>0</v>
      </c>
      <c r="D9" s="43">
        <f>+D10+D11+D12</f>
        <v>0</v>
      </c>
      <c r="E9" s="43">
        <f>+E10+E11+E12</f>
        <v>0</v>
      </c>
      <c r="F9" s="43">
        <f>+F10+F11+F12</f>
        <v>0</v>
      </c>
      <c r="G9" s="43">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1" t="s">
        <v>14</v>
      </c>
      <c r="B10" s="42" t="s">
        <v>15</v>
      </c>
      <c r="C10" s="43"/>
      <c r="D10" s="44"/>
      <c r="E10" s="43"/>
      <c r="F10" s="43"/>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1" t="s">
        <v>16</v>
      </c>
      <c r="B11" s="42" t="s">
        <v>17</v>
      </c>
      <c r="C11" s="43"/>
      <c r="D11" s="44"/>
      <c r="E11" s="43"/>
      <c r="F11" s="43"/>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1"/>
      <c r="B12" s="122" t="s">
        <v>374</v>
      </c>
      <c r="C12" s="43"/>
      <c r="D12" s="44"/>
      <c r="E12" s="43"/>
      <c r="F12" s="43"/>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1" t="s">
        <v>18</v>
      </c>
      <c r="B13" s="42" t="s">
        <v>19</v>
      </c>
      <c r="C13" s="43">
        <f>+C14+C22</f>
        <v>95859</v>
      </c>
      <c r="D13" s="43">
        <f>+D14+D22</f>
        <v>95859</v>
      </c>
      <c r="E13" s="43">
        <f>+E14+E22</f>
        <v>82770.26999999999</v>
      </c>
      <c r="F13" s="43">
        <f>+F14+F22</f>
        <v>8316.629999999997</v>
      </c>
      <c r="G13" s="43">
        <f>+G14+G22</f>
        <v>74453.64000000001</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1" t="s">
        <v>20</v>
      </c>
      <c r="B14" s="42" t="s">
        <v>21</v>
      </c>
      <c r="C14" s="43">
        <f>+C15</f>
        <v>42950</v>
      </c>
      <c r="D14" s="43">
        <f>+D15</f>
        <v>42950</v>
      </c>
      <c r="E14" s="43">
        <f>+E15</f>
        <v>35020.56</v>
      </c>
      <c r="F14" s="43">
        <f>+F15</f>
        <v>3555.859999999999</v>
      </c>
      <c r="G14" s="43">
        <f>+G15</f>
        <v>31464.7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1" t="s">
        <v>22</v>
      </c>
      <c r="B15" s="42" t="s">
        <v>23</v>
      </c>
      <c r="C15" s="43">
        <f>C16+C17+C19+C20+C21+C18</f>
        <v>42950</v>
      </c>
      <c r="D15" s="43">
        <f>D16+D17+D19+D20+D21+D18</f>
        <v>42950</v>
      </c>
      <c r="E15" s="43">
        <f>E16+E17+E19+E20+E21+E18</f>
        <v>35020.56</v>
      </c>
      <c r="F15" s="43">
        <f>F16+F17+F19+F20+F21+F18</f>
        <v>3555.859999999999</v>
      </c>
      <c r="G15" s="43">
        <f>G16+G17+G19+G20+G21+G18</f>
        <v>31464.7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5" t="s">
        <v>24</v>
      </c>
      <c r="B16" s="46" t="s">
        <v>25</v>
      </c>
      <c r="C16" s="43">
        <v>42950</v>
      </c>
      <c r="D16" s="44">
        <v>42950</v>
      </c>
      <c r="E16" s="44">
        <v>29570.53</v>
      </c>
      <c r="F16" s="44">
        <f>E16-G16</f>
        <v>3007.119999999999</v>
      </c>
      <c r="G16" s="44">
        <v>26563.41</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5" t="s">
        <v>26</v>
      </c>
      <c r="B17" s="46" t="s">
        <v>27</v>
      </c>
      <c r="C17" s="43"/>
      <c r="D17" s="44"/>
      <c r="E17" s="44">
        <v>477.18</v>
      </c>
      <c r="F17" s="44">
        <f>E17-G17</f>
        <v>41.360000000000014</v>
      </c>
      <c r="G17" s="44">
        <v>435.82</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5" t="s">
        <v>28</v>
      </c>
      <c r="B18" s="46" t="s">
        <v>29</v>
      </c>
      <c r="C18" s="43"/>
      <c r="D18" s="44"/>
      <c r="E18" s="44"/>
      <c r="F18" s="44"/>
      <c r="G18" s="44"/>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5" t="s">
        <v>30</v>
      </c>
      <c r="B19" s="46" t="s">
        <v>31</v>
      </c>
      <c r="C19" s="43"/>
      <c r="D19" s="44"/>
      <c r="E19" s="44">
        <v>4972.86</v>
      </c>
      <c r="F19" s="44">
        <f>E19-G19</f>
        <v>507.3800000000001</v>
      </c>
      <c r="G19" s="44">
        <v>4465.48</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5" t="s">
        <v>32</v>
      </c>
      <c r="B20" s="46" t="s">
        <v>33</v>
      </c>
      <c r="C20" s="43"/>
      <c r="D20" s="44"/>
      <c r="E20" s="44"/>
      <c r="F20" s="44"/>
      <c r="G20" s="44"/>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5" t="s">
        <v>34</v>
      </c>
      <c r="B21" s="47" t="s">
        <v>35</v>
      </c>
      <c r="C21" s="43"/>
      <c r="D21" s="44"/>
      <c r="E21" s="44">
        <v>-0.01</v>
      </c>
      <c r="F21" s="44">
        <f>E21-G21</f>
        <v>0</v>
      </c>
      <c r="G21" s="44">
        <v>-0.01</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1" t="s">
        <v>36</v>
      </c>
      <c r="B22" s="42" t="s">
        <v>37</v>
      </c>
      <c r="C22" s="43">
        <f>C23+C29+C40+C30+C31+C32+C33+C34+C35+C36+C37+C38+C39</f>
        <v>52909</v>
      </c>
      <c r="D22" s="43">
        <f>D23+D29+D40+D30+D31+D32+D33+D34+D35+D36+D37+D38+D39</f>
        <v>52909</v>
      </c>
      <c r="E22" s="43">
        <f>E23+E29+E40+E30+E31+E32+E33+E34+E35+E36+E37+E38+E39</f>
        <v>47749.70999999999</v>
      </c>
      <c r="F22" s="43">
        <f>F23+F29+F40+F30+F31+F32+F33+F34+F35+F36+F37+F38+F39</f>
        <v>4760.769999999999</v>
      </c>
      <c r="G22" s="43">
        <f>G23+G29+G40+G30+G31+G32+G33+G34+G35+G36+G37+G38+G39</f>
        <v>42988.94000000001</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1" t="s">
        <v>38</v>
      </c>
      <c r="B23" s="42" t="s">
        <v>39</v>
      </c>
      <c r="C23" s="43">
        <f>C24+C25+C26+C27+C28</f>
        <v>51728</v>
      </c>
      <c r="D23" s="43">
        <f>D24+D25+D26+D27+D28</f>
        <v>51728</v>
      </c>
      <c r="E23" s="43">
        <f>E24+E25+E26+E27+E28</f>
        <v>46546.27</v>
      </c>
      <c r="F23" s="43">
        <f>F24+F25+F26+F27+F28</f>
        <v>4695.82</v>
      </c>
      <c r="G23" s="43">
        <f>G24+G25+G26+G27+G28</f>
        <v>41850.450000000004</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5" t="s">
        <v>40</v>
      </c>
      <c r="B24" s="46" t="s">
        <v>41</v>
      </c>
      <c r="C24" s="43">
        <v>51728</v>
      </c>
      <c r="D24" s="44">
        <v>51728</v>
      </c>
      <c r="E24" s="44">
        <v>33763.85</v>
      </c>
      <c r="F24" s="44">
        <f>E24-G24</f>
        <v>3410.09</v>
      </c>
      <c r="G24" s="44">
        <v>30353.76</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5" t="s">
        <v>42</v>
      </c>
      <c r="B25" s="48" t="s">
        <v>43</v>
      </c>
      <c r="C25" s="43"/>
      <c r="D25" s="44"/>
      <c r="E25" s="44">
        <v>4143.26</v>
      </c>
      <c r="F25" s="44">
        <f>E25-G25</f>
        <v>440.48</v>
      </c>
      <c r="G25" s="44">
        <v>3702.78</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5" t="s">
        <v>44</v>
      </c>
      <c r="B26" s="46" t="s">
        <v>45</v>
      </c>
      <c r="C26" s="43"/>
      <c r="D26" s="44"/>
      <c r="E26" s="44">
        <v>6.92</v>
      </c>
      <c r="F26" s="44">
        <f>E26-G26</f>
        <v>0.16000000000000014</v>
      </c>
      <c r="G26" s="44">
        <v>6.76</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5" t="s">
        <v>46</v>
      </c>
      <c r="B27" s="46" t="s">
        <v>47</v>
      </c>
      <c r="C27" s="43"/>
      <c r="D27" s="44"/>
      <c r="E27" s="44">
        <v>8632.24</v>
      </c>
      <c r="F27" s="44">
        <f>E27-G27</f>
        <v>845.0900000000001</v>
      </c>
      <c r="G27" s="44">
        <v>7787.15</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5" t="s">
        <v>48</v>
      </c>
      <c r="B28" s="46" t="s">
        <v>49</v>
      </c>
      <c r="C28" s="43"/>
      <c r="D28" s="44"/>
      <c r="E28" s="44"/>
      <c r="F28" s="44"/>
      <c r="G28" s="44"/>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5" t="s">
        <v>50</v>
      </c>
      <c r="B29" s="46" t="s">
        <v>51</v>
      </c>
      <c r="C29" s="43">
        <v>15</v>
      </c>
      <c r="D29" s="44">
        <v>15</v>
      </c>
      <c r="E29" s="44">
        <v>8.17</v>
      </c>
      <c r="F29" s="44">
        <f>E29-G29</f>
        <v>0</v>
      </c>
      <c r="G29" s="44">
        <v>8.17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5" t="s">
        <v>52</v>
      </c>
      <c r="B30" s="49" t="s">
        <v>53</v>
      </c>
      <c r="C30" s="43"/>
      <c r="D30" s="44"/>
      <c r="E30" s="44"/>
      <c r="F30" s="44"/>
      <c r="G30" s="44"/>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5" t="s">
        <v>54</v>
      </c>
      <c r="B31" s="46" t="s">
        <v>55</v>
      </c>
      <c r="C31" s="43">
        <v>8</v>
      </c>
      <c r="D31" s="44">
        <v>8</v>
      </c>
      <c r="E31" s="44">
        <v>6.35</v>
      </c>
      <c r="F31" s="44">
        <f>E31-G31</f>
        <v>0</v>
      </c>
      <c r="G31" s="44">
        <v>6.35</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5" t="s">
        <v>56</v>
      </c>
      <c r="B32" s="46" t="s">
        <v>57</v>
      </c>
      <c r="C32" s="43">
        <v>120</v>
      </c>
      <c r="D32" s="44">
        <v>120</v>
      </c>
      <c r="E32" s="44">
        <v>108.97</v>
      </c>
      <c r="F32" s="44">
        <f>E32-G32</f>
        <v>12.170000000000002</v>
      </c>
      <c r="G32" s="44">
        <v>96.8</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5" t="s">
        <v>58</v>
      </c>
      <c r="B33" s="46" t="s">
        <v>59</v>
      </c>
      <c r="C33" s="43"/>
      <c r="D33" s="44"/>
      <c r="E33" s="44">
        <v>0.49</v>
      </c>
      <c r="F33" s="44">
        <f>E33-G33</f>
        <v>0.02999999999999997</v>
      </c>
      <c r="G33" s="44">
        <v>0.46</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5" t="s">
        <v>60</v>
      </c>
      <c r="B34" s="46" t="s">
        <v>61</v>
      </c>
      <c r="C34" s="43"/>
      <c r="D34" s="44"/>
      <c r="E34" s="44"/>
      <c r="F34" s="44"/>
      <c r="G34" s="44"/>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5" t="s">
        <v>62</v>
      </c>
      <c r="B35" s="46" t="s">
        <v>63</v>
      </c>
      <c r="C35" s="43"/>
      <c r="D35" s="44"/>
      <c r="E35" s="44"/>
      <c r="F35" s="44"/>
      <c r="G35" s="44"/>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5" t="s">
        <v>64</v>
      </c>
      <c r="B36" s="46" t="s">
        <v>65</v>
      </c>
      <c r="C36" s="43">
        <v>3</v>
      </c>
      <c r="D36" s="44">
        <v>3</v>
      </c>
      <c r="E36" s="44">
        <v>-1.4</v>
      </c>
      <c r="F36" s="44">
        <f>E36-G36</f>
        <v>0.16000000000000014</v>
      </c>
      <c r="G36" s="44">
        <v>-1.56</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5" t="s">
        <v>66</v>
      </c>
      <c r="B37" s="46" t="s">
        <v>67</v>
      </c>
      <c r="C37" s="43">
        <v>80</v>
      </c>
      <c r="D37" s="44">
        <v>80</v>
      </c>
      <c r="E37" s="44">
        <v>102.59</v>
      </c>
      <c r="F37" s="44">
        <f>E37-G37</f>
        <v>9.290000000000006</v>
      </c>
      <c r="G37" s="44">
        <v>93.3</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5" t="s">
        <v>68</v>
      </c>
      <c r="B38" s="46" t="s">
        <v>69</v>
      </c>
      <c r="C38" s="43">
        <v>522</v>
      </c>
      <c r="D38" s="44">
        <v>522</v>
      </c>
      <c r="E38" s="44">
        <v>500.41</v>
      </c>
      <c r="F38" s="44">
        <f>E38-G38</f>
        <v>38.360000000000014</v>
      </c>
      <c r="G38" s="44">
        <v>462.05</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5"/>
      <c r="B39" s="46" t="s">
        <v>70</v>
      </c>
      <c r="C39" s="43">
        <v>433</v>
      </c>
      <c r="D39" s="44">
        <v>433</v>
      </c>
      <c r="E39" s="44">
        <v>477.86</v>
      </c>
      <c r="F39" s="44">
        <f>E39-G39</f>
        <v>4.939999999999998</v>
      </c>
      <c r="G39" s="44">
        <v>472.92</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5" t="s">
        <v>71</v>
      </c>
      <c r="B40" s="46" t="s">
        <v>72</v>
      </c>
      <c r="C40" s="43"/>
      <c r="D40" s="44"/>
      <c r="E40" s="44"/>
      <c r="F40" s="44"/>
      <c r="G40" s="44"/>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1" t="s">
        <v>73</v>
      </c>
      <c r="B41" s="42" t="s">
        <v>74</v>
      </c>
      <c r="C41" s="43">
        <f>+C42+C47</f>
        <v>300</v>
      </c>
      <c r="D41" s="43">
        <f>+D42+D47</f>
        <v>300</v>
      </c>
      <c r="E41" s="43">
        <f>+E42+E47</f>
        <v>171.97</v>
      </c>
      <c r="F41" s="43">
        <f>+F42+F47</f>
        <v>55.31999999999999</v>
      </c>
      <c r="G41" s="43">
        <f>+G42+G47</f>
        <v>116.65</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1" t="s">
        <v>75</v>
      </c>
      <c r="B42" s="42" t="s">
        <v>76</v>
      </c>
      <c r="C42" s="43">
        <f>+C43+C45</f>
        <v>0</v>
      </c>
      <c r="D42" s="43">
        <f>+D43+D45</f>
        <v>0</v>
      </c>
      <c r="E42" s="43">
        <f>+E43+E45</f>
        <v>0</v>
      </c>
      <c r="F42" s="43">
        <f>+F43+F45</f>
        <v>0</v>
      </c>
      <c r="G42" s="43">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77</v>
      </c>
      <c r="B43" s="42" t="s">
        <v>78</v>
      </c>
      <c r="C43" s="43">
        <f>+C44</f>
        <v>0</v>
      </c>
      <c r="D43" s="43">
        <f>+D44</f>
        <v>0</v>
      </c>
      <c r="E43" s="43">
        <f>+E44</f>
        <v>0</v>
      </c>
      <c r="F43" s="43">
        <f>+F44</f>
        <v>0</v>
      </c>
      <c r="G43" s="43">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5" t="s">
        <v>79</v>
      </c>
      <c r="B44" s="46" t="s">
        <v>80</v>
      </c>
      <c r="C44" s="43"/>
      <c r="D44" s="44"/>
      <c r="E44" s="44"/>
      <c r="F44" s="44"/>
      <c r="G44" s="44"/>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81</v>
      </c>
      <c r="B45" s="42" t="s">
        <v>82</v>
      </c>
      <c r="C45" s="43">
        <f>+C46</f>
        <v>0</v>
      </c>
      <c r="D45" s="43">
        <f>+D46</f>
        <v>0</v>
      </c>
      <c r="E45" s="43">
        <f>+E46</f>
        <v>0</v>
      </c>
      <c r="F45" s="43">
        <f>+F46</f>
        <v>0</v>
      </c>
      <c r="G45" s="43">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5" t="s">
        <v>83</v>
      </c>
      <c r="B46" s="46" t="s">
        <v>84</v>
      </c>
      <c r="C46" s="43"/>
      <c r="D46" s="44"/>
      <c r="E46" s="44"/>
      <c r="F46" s="44"/>
      <c r="G46" s="44"/>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50" t="s">
        <v>85</v>
      </c>
      <c r="B47" s="42" t="s">
        <v>86</v>
      </c>
      <c r="C47" s="43">
        <f>+C48+C51</f>
        <v>300</v>
      </c>
      <c r="D47" s="43">
        <f>+D48+D51</f>
        <v>300</v>
      </c>
      <c r="E47" s="43">
        <f>+E48+E51</f>
        <v>171.97</v>
      </c>
      <c r="F47" s="43">
        <f>+F48+F51</f>
        <v>55.31999999999999</v>
      </c>
      <c r="G47" s="43">
        <f>+G48+G51</f>
        <v>116.65</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1" t="s">
        <v>87</v>
      </c>
      <c r="B48" s="42" t="s">
        <v>88</v>
      </c>
      <c r="C48" s="43">
        <f>C50+C49</f>
        <v>300</v>
      </c>
      <c r="D48" s="43">
        <f>D50+D49</f>
        <v>300</v>
      </c>
      <c r="E48" s="43">
        <f>E50+E49</f>
        <v>171.97</v>
      </c>
      <c r="F48" s="43">
        <f>F50+F49</f>
        <v>55.31999999999999</v>
      </c>
      <c r="G48" s="43">
        <f>G50+G49</f>
        <v>116.65</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3">
        <v>3624</v>
      </c>
      <c r="B49" s="42" t="s">
        <v>89</v>
      </c>
      <c r="C49" s="43"/>
      <c r="D49" s="43"/>
      <c r="E49" s="43"/>
      <c r="F49" s="43"/>
      <c r="G49" s="43"/>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5" t="s">
        <v>90</v>
      </c>
      <c r="B50" s="51" t="s">
        <v>91</v>
      </c>
      <c r="C50" s="43">
        <v>300</v>
      </c>
      <c r="D50" s="44">
        <v>300</v>
      </c>
      <c r="E50" s="44">
        <v>171.97</v>
      </c>
      <c r="F50" s="44">
        <f>E50-G50</f>
        <v>55.31999999999999</v>
      </c>
      <c r="G50" s="44">
        <v>116.65</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1" t="s">
        <v>92</v>
      </c>
      <c r="B51" s="42" t="s">
        <v>93</v>
      </c>
      <c r="C51" s="43">
        <f>C52</f>
        <v>0</v>
      </c>
      <c r="D51" s="43">
        <f>D52</f>
        <v>0</v>
      </c>
      <c r="E51" s="43">
        <f>E52</f>
        <v>0</v>
      </c>
      <c r="F51" s="43">
        <f>F52</f>
        <v>0</v>
      </c>
      <c r="G51" s="43">
        <f>G52</f>
        <v>0</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5" t="s">
        <v>94</v>
      </c>
      <c r="B52" s="51" t="s">
        <v>95</v>
      </c>
      <c r="C52" s="43"/>
      <c r="D52" s="44"/>
      <c r="E52" s="44"/>
      <c r="F52" s="44"/>
      <c r="G52" s="44"/>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1" t="s">
        <v>96</v>
      </c>
      <c r="B53" s="42" t="s">
        <v>97</v>
      </c>
      <c r="C53" s="43">
        <f>+C54</f>
        <v>9149.83</v>
      </c>
      <c r="D53" s="43">
        <f>+D54</f>
        <v>9149.83</v>
      </c>
      <c r="E53" s="43">
        <f>+E54</f>
        <v>2282.6499999999996</v>
      </c>
      <c r="F53" s="43">
        <f>+F54</f>
        <v>212.5</v>
      </c>
      <c r="G53" s="43">
        <f>+G54</f>
        <v>2070.15</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25.5">
      <c r="A54" s="41" t="s">
        <v>98</v>
      </c>
      <c r="B54" s="42" t="s">
        <v>99</v>
      </c>
      <c r="C54" s="43">
        <f>+C55+C66</f>
        <v>9149.83</v>
      </c>
      <c r="D54" s="43">
        <f>+D55+D66</f>
        <v>9149.83</v>
      </c>
      <c r="E54" s="43">
        <f>+E55+E66</f>
        <v>2282.6499999999996</v>
      </c>
      <c r="F54" s="43">
        <f>+F55+F66</f>
        <v>212.5</v>
      </c>
      <c r="G54" s="43">
        <f>+G55+G66</f>
        <v>2070.15</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1" t="s">
        <v>100</v>
      </c>
      <c r="B55" s="42" t="s">
        <v>101</v>
      </c>
      <c r="C55" s="43">
        <f>C56+C57+C58+C59+C61+C62+C63+C64+C60+C65</f>
        <v>8075.83</v>
      </c>
      <c r="D55" s="43">
        <f>D56+D57+D58+D59+D61+D62+D63+D64+D60+D65</f>
        <v>8075.83</v>
      </c>
      <c r="E55" s="43">
        <f>E56+E57+E58+E59+E61+E62+E63+E64+E60+E65</f>
        <v>1368.6599999999999</v>
      </c>
      <c r="F55" s="43">
        <f>F56+F57+F58+F59+F61+F62+F63+F64+F60+F65</f>
        <v>126.02000000000005</v>
      </c>
      <c r="G55" s="43">
        <f>G56+G57+G58+G59+G61+G62+G63+G64+G60+G65</f>
        <v>1242.6399999999999</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5" t="s">
        <v>102</v>
      </c>
      <c r="B56" s="51" t="s">
        <v>103</v>
      </c>
      <c r="C56" s="43"/>
      <c r="D56" s="44"/>
      <c r="E56" s="44"/>
      <c r="F56" s="44"/>
      <c r="G56" s="44"/>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5" t="s">
        <v>104</v>
      </c>
      <c r="B57" s="51" t="s">
        <v>105</v>
      </c>
      <c r="C57" s="43">
        <v>39</v>
      </c>
      <c r="D57" s="44">
        <v>39</v>
      </c>
      <c r="E57" s="44">
        <v>822.39</v>
      </c>
      <c r="F57" s="44">
        <f>E57-G57</f>
        <v>76.97000000000003</v>
      </c>
      <c r="G57" s="44">
        <v>745.42</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52" t="s">
        <v>106</v>
      </c>
      <c r="B58" s="51" t="s">
        <v>107</v>
      </c>
      <c r="C58" s="43">
        <v>6699</v>
      </c>
      <c r="D58" s="44">
        <v>6699</v>
      </c>
      <c r="E58" s="44"/>
      <c r="F58" s="44"/>
      <c r="G58" s="44"/>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5" t="s">
        <v>108</v>
      </c>
      <c r="B59" s="53" t="s">
        <v>109</v>
      </c>
      <c r="C59" s="43">
        <v>704</v>
      </c>
      <c r="D59" s="44">
        <v>704</v>
      </c>
      <c r="E59" s="44">
        <v>540.71</v>
      </c>
      <c r="F59" s="44">
        <f>E59-G59</f>
        <v>48.53000000000003</v>
      </c>
      <c r="G59" s="44">
        <v>492.18</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12.75">
      <c r="A60" s="45" t="s">
        <v>110</v>
      </c>
      <c r="B60" s="53" t="s">
        <v>111</v>
      </c>
      <c r="C60" s="43"/>
      <c r="D60" s="44"/>
      <c r="E60" s="44"/>
      <c r="F60" s="44"/>
      <c r="G60" s="44"/>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5" t="s">
        <v>112</v>
      </c>
      <c r="B61" s="53" t="s">
        <v>113</v>
      </c>
      <c r="C61" s="43"/>
      <c r="D61" s="44"/>
      <c r="E61" s="44"/>
      <c r="F61" s="44"/>
      <c r="G61" s="44"/>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5" t="s">
        <v>114</v>
      </c>
      <c r="B62" s="53" t="s">
        <v>115</v>
      </c>
      <c r="C62" s="43"/>
      <c r="D62" s="44"/>
      <c r="E62" s="44"/>
      <c r="F62" s="44"/>
      <c r="G62" s="44"/>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5" t="s">
        <v>116</v>
      </c>
      <c r="B63" s="53" t="s">
        <v>117</v>
      </c>
      <c r="C63" s="43"/>
      <c r="D63" s="44"/>
      <c r="E63" s="44"/>
      <c r="F63" s="44"/>
      <c r="G63" s="44"/>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51">
      <c r="A64" s="45" t="s">
        <v>118</v>
      </c>
      <c r="B64" s="53" t="s">
        <v>119</v>
      </c>
      <c r="C64" s="43">
        <v>5</v>
      </c>
      <c r="D64" s="44">
        <v>5</v>
      </c>
      <c r="E64" s="44">
        <v>5.56</v>
      </c>
      <c r="F64" s="44">
        <f>E64-G64</f>
        <v>0.5199999999999996</v>
      </c>
      <c r="G64" s="44">
        <v>5.04</v>
      </c>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5" t="s">
        <v>120</v>
      </c>
      <c r="B65" s="53" t="s">
        <v>121</v>
      </c>
      <c r="C65" s="43">
        <v>628.83</v>
      </c>
      <c r="D65" s="44">
        <v>628.83</v>
      </c>
      <c r="E65" s="44"/>
      <c r="F65" s="44"/>
      <c r="G65" s="44"/>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12.75">
      <c r="A66" s="41" t="s">
        <v>122</v>
      </c>
      <c r="B66" s="42" t="s">
        <v>123</v>
      </c>
      <c r="C66" s="43">
        <f>+C67+C68+C69+C70+C71+C72+C73+C74</f>
        <v>1074</v>
      </c>
      <c r="D66" s="43">
        <f>+D67+D68+D69+D70+D71+D72+D73+D74</f>
        <v>1074</v>
      </c>
      <c r="E66" s="43">
        <f>+E67+E68+E69+E70+E71+E72+E73+E74</f>
        <v>913.99</v>
      </c>
      <c r="F66" s="43">
        <f>+F67+F68+F69+F70+F71+F72+F73+F74</f>
        <v>86.47999999999993</v>
      </c>
      <c r="G66" s="43">
        <f>+G67+G68+G69+G70+G71+G72+G73+G74</f>
        <v>827.5100000000001</v>
      </c>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5" t="s">
        <v>124</v>
      </c>
      <c r="B67" s="46" t="s">
        <v>125</v>
      </c>
      <c r="C67" s="43"/>
      <c r="D67" s="44"/>
      <c r="E67" s="44"/>
      <c r="F67" s="44"/>
      <c r="G67" s="44"/>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5" t="s">
        <v>126</v>
      </c>
      <c r="B68" s="54" t="s">
        <v>109</v>
      </c>
      <c r="C68" s="43"/>
      <c r="D68" s="44"/>
      <c r="E68" s="44"/>
      <c r="F68" s="44"/>
      <c r="G68" s="44"/>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38.25">
      <c r="A69" s="45" t="s">
        <v>127</v>
      </c>
      <c r="B69" s="46" t="s">
        <v>128</v>
      </c>
      <c r="C69" s="43"/>
      <c r="D69" s="44"/>
      <c r="E69" s="44">
        <v>-0.03</v>
      </c>
      <c r="F69" s="44">
        <f>E69-G69</f>
        <v>0</v>
      </c>
      <c r="G69" s="44">
        <v>-0.03</v>
      </c>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5" t="s">
        <v>129</v>
      </c>
      <c r="B70" s="46" t="s">
        <v>130</v>
      </c>
      <c r="C70" s="43"/>
      <c r="D70" s="44"/>
      <c r="E70" s="44">
        <v>-0.09</v>
      </c>
      <c r="F70" s="44">
        <f>E70-G70</f>
        <v>0.03</v>
      </c>
      <c r="G70" s="44">
        <v>-0.12</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25.5">
      <c r="A71" s="45" t="s">
        <v>131</v>
      </c>
      <c r="B71" s="46" t="s">
        <v>113</v>
      </c>
      <c r="C71" s="43"/>
      <c r="D71" s="44"/>
      <c r="E71" s="44">
        <v>912.52</v>
      </c>
      <c r="F71" s="44">
        <f>E71-G71</f>
        <v>86.19999999999993</v>
      </c>
      <c r="G71" s="44">
        <v>826.32</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88" ht="25.5">
      <c r="A72" s="49" t="s">
        <v>132</v>
      </c>
      <c r="B72" s="55" t="s">
        <v>133</v>
      </c>
      <c r="C72" s="43">
        <v>1074</v>
      </c>
      <c r="D72" s="44">
        <v>1074</v>
      </c>
      <c r="E72" s="44"/>
      <c r="F72" s="44"/>
      <c r="G72" s="44"/>
      <c r="AP72" s="2"/>
      <c r="BP72" s="2"/>
      <c r="BQ72" s="2"/>
      <c r="BR72" s="2"/>
      <c r="CJ72" s="2"/>
    </row>
    <row r="73" spans="1:172" s="26" customFormat="1" ht="51">
      <c r="A73" s="46" t="s">
        <v>134</v>
      </c>
      <c r="B73" s="56" t="s">
        <v>135</v>
      </c>
      <c r="C73" s="43"/>
      <c r="D73" s="44"/>
      <c r="E73" s="44">
        <v>1.59</v>
      </c>
      <c r="F73" s="44">
        <f>E73-G73</f>
        <v>0.25</v>
      </c>
      <c r="G73" s="44">
        <v>1.34</v>
      </c>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30"/>
      <c r="BQ73" s="30"/>
      <c r="BR73" s="30"/>
      <c r="BS73" s="20"/>
      <c r="BT73" s="20"/>
      <c r="BU73" s="20"/>
      <c r="BV73" s="20"/>
      <c r="BW73" s="20"/>
      <c r="BX73" s="20"/>
      <c r="BY73" s="20"/>
      <c r="BZ73" s="20"/>
      <c r="CA73" s="20"/>
      <c r="CB73" s="20"/>
      <c r="CC73" s="20"/>
      <c r="CD73" s="20"/>
      <c r="CE73" s="20"/>
      <c r="CF73" s="20"/>
      <c r="CG73" s="20"/>
      <c r="CH73" s="20"/>
      <c r="CI73" s="20"/>
      <c r="CJ73" s="3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row>
    <row r="74" spans="1:172" s="26" customFormat="1" ht="25.5">
      <c r="A74" s="46" t="s">
        <v>136</v>
      </c>
      <c r="B74" s="57" t="s">
        <v>137</v>
      </c>
      <c r="C74" s="43"/>
      <c r="D74" s="44"/>
      <c r="E74" s="44"/>
      <c r="F74" s="44"/>
      <c r="G74" s="44"/>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30"/>
      <c r="BQ74" s="30"/>
      <c r="BR74" s="30"/>
      <c r="BS74" s="20"/>
      <c r="BT74" s="20"/>
      <c r="BU74" s="20"/>
      <c r="BV74" s="20"/>
      <c r="BW74" s="20"/>
      <c r="BX74" s="20"/>
      <c r="BY74" s="20"/>
      <c r="BZ74" s="20"/>
      <c r="CA74" s="20"/>
      <c r="CB74" s="20"/>
      <c r="CC74" s="20"/>
      <c r="CD74" s="20"/>
      <c r="CE74" s="20"/>
      <c r="CF74" s="20"/>
      <c r="CG74" s="20"/>
      <c r="CH74" s="20"/>
      <c r="CI74" s="20"/>
      <c r="CJ74" s="3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1:172" s="26" customFormat="1" ht="30">
      <c r="A75" s="58" t="s">
        <v>138</v>
      </c>
      <c r="B75" s="59" t="s">
        <v>139</v>
      </c>
      <c r="C75" s="43">
        <f>+C76+C79</f>
        <v>0</v>
      </c>
      <c r="D75" s="43">
        <f>+D76+D79</f>
        <v>0</v>
      </c>
      <c r="E75" s="43">
        <f>+E76+E79</f>
        <v>0</v>
      </c>
      <c r="F75" s="43">
        <f>+F76+F79</f>
        <v>0</v>
      </c>
      <c r="G75" s="43">
        <f>+G76+G79</f>
        <v>0</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14.25">
      <c r="A76" s="60" t="s">
        <v>140</v>
      </c>
      <c r="B76" s="61" t="s">
        <v>141</v>
      </c>
      <c r="C76" s="43"/>
      <c r="D76" s="44"/>
      <c r="E76" s="44"/>
      <c r="F76" s="44"/>
      <c r="G76" s="4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60"/>
      <c r="B77" s="62" t="s">
        <v>142</v>
      </c>
      <c r="C77" s="43"/>
      <c r="D77" s="44"/>
      <c r="E77" s="44"/>
      <c r="F77" s="44"/>
      <c r="G77" s="4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60"/>
      <c r="B78" s="62" t="s">
        <v>143</v>
      </c>
      <c r="C78" s="43"/>
      <c r="D78" s="44"/>
      <c r="E78" s="44"/>
      <c r="F78" s="44"/>
      <c r="G78" s="4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60" t="s">
        <v>144</v>
      </c>
      <c r="B79" s="63" t="s">
        <v>145</v>
      </c>
      <c r="C79" s="43"/>
      <c r="D79" s="44"/>
      <c r="E79" s="44"/>
      <c r="F79" s="44"/>
      <c r="G79" s="4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60"/>
      <c r="B80" s="62" t="s">
        <v>142</v>
      </c>
      <c r="C80" s="43"/>
      <c r="D80" s="44"/>
      <c r="E80" s="44"/>
      <c r="F80" s="44"/>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4.25">
      <c r="A81" s="60"/>
      <c r="B81" s="62" t="s">
        <v>143</v>
      </c>
      <c r="C81" s="43"/>
      <c r="D81" s="44"/>
      <c r="E81" s="44"/>
      <c r="F81" s="44"/>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4.25">
      <c r="A82" s="123"/>
      <c r="B82" s="126"/>
      <c r="C82" s="124"/>
      <c r="D82" s="125"/>
      <c r="E82" s="125"/>
      <c r="F82" s="125"/>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4.25">
      <c r="A83" s="123"/>
      <c r="B83" s="126"/>
      <c r="C83" s="124"/>
      <c r="D83" s="125"/>
      <c r="E83" s="125"/>
      <c r="F83" s="125"/>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4.25">
      <c r="A84" s="132" t="s">
        <v>385</v>
      </c>
      <c r="B84" s="133"/>
      <c r="C84" s="130" t="s">
        <v>379</v>
      </c>
      <c r="D84" s="130"/>
      <c r="E84" s="28"/>
      <c r="F84" s="128" t="s">
        <v>380</v>
      </c>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4" t="s">
        <v>384</v>
      </c>
      <c r="B85" s="133"/>
      <c r="C85" s="131" t="s">
        <v>382</v>
      </c>
      <c r="D85" s="131"/>
      <c r="E85" s="28"/>
      <c r="F85" s="129" t="s">
        <v>383</v>
      </c>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32" customFormat="1" ht="14.25">
      <c r="A86" s="14"/>
      <c r="C86" s="33"/>
      <c r="D86" s="33"/>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5"/>
      <c r="BQ86" s="35"/>
      <c r="BR86" s="35"/>
      <c r="BS86" s="34"/>
      <c r="BT86" s="34"/>
      <c r="BU86" s="34"/>
      <c r="BV86" s="34"/>
      <c r="BW86" s="34"/>
      <c r="BX86" s="34"/>
      <c r="BY86" s="34"/>
      <c r="BZ86" s="34"/>
      <c r="CA86" s="34"/>
      <c r="CB86" s="34"/>
      <c r="CC86" s="34"/>
      <c r="CD86" s="34"/>
      <c r="CE86" s="34"/>
      <c r="CF86" s="34"/>
      <c r="CG86" s="34"/>
      <c r="CH86" s="34"/>
      <c r="CI86" s="34"/>
      <c r="CJ86" s="35"/>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30"/>
      <c r="BQ93" s="30"/>
      <c r="BR93" s="3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30"/>
      <c r="BQ94" s="30"/>
      <c r="BR94" s="3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30"/>
      <c r="BQ95" s="30"/>
      <c r="BR95" s="3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30"/>
      <c r="BQ96" s="30"/>
      <c r="BR96" s="3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B97" s="26" t="s">
        <v>386</v>
      </c>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 customHeight="1">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spans="1:172" s="26" customFormat="1" ht="12.75">
      <c r="A121" s="13"/>
      <c r="C121" s="31"/>
      <c r="D121" s="31"/>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3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row>
    <row r="122" spans="1:172" s="26" customFormat="1" ht="12.75">
      <c r="A122" s="13"/>
      <c r="C122" s="31"/>
      <c r="D122" s="31"/>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3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row>
    <row r="123" spans="1:172" s="26" customFormat="1" ht="12.75">
      <c r="A123" s="13"/>
      <c r="C123" s="31"/>
      <c r="D123" s="31"/>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3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row>
    <row r="124" spans="1:172" s="26" customFormat="1" ht="12.75">
      <c r="A124" s="13"/>
      <c r="C124" s="31"/>
      <c r="D124" s="31"/>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3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row r="143" ht="12.75">
      <c r="CJ143" s="2"/>
    </row>
    <row r="144" ht="12.75">
      <c r="CJ144" s="2"/>
    </row>
  </sheetData>
  <sheetProtection/>
  <protectedRanges>
    <protectedRange sqref="D80:F83 D10:D12" name="Zonă1"/>
    <protectedRange sqref="D44:F44 D67:D74 D46 C45:F45 C66:F66 E58:F65 E67:F68 D52 D56:D65 F57 F69:F71 D76:G79 G44:G45 G58:G68 D50:G50 C53:G54 D24:G40 C47:G47 E72:G74 D16:G21" name="Zonă1_1"/>
  </protectedRanges>
  <mergeCells count="31">
    <mergeCell ref="H4:I4"/>
    <mergeCell ref="J4:N4"/>
    <mergeCell ref="O4:S4"/>
    <mergeCell ref="T4:X4"/>
    <mergeCell ref="Y4:AC4"/>
    <mergeCell ref="AD4:AH4"/>
    <mergeCell ref="AI4:AM4"/>
    <mergeCell ref="AN4:AR4"/>
    <mergeCell ref="AS4:AW4"/>
    <mergeCell ref="AX4:BB4"/>
    <mergeCell ref="BC4:BG4"/>
    <mergeCell ref="BH4:BL4"/>
    <mergeCell ref="DK4:DO4"/>
    <mergeCell ref="BM4:BQ4"/>
    <mergeCell ref="BR4:BV4"/>
    <mergeCell ref="BW4:CA4"/>
    <mergeCell ref="CB4:CF4"/>
    <mergeCell ref="CQ4:CU4"/>
    <mergeCell ref="CV4:CZ4"/>
    <mergeCell ref="DA4:DE4"/>
    <mergeCell ref="DF4:DJ4"/>
    <mergeCell ref="CG4:CK4"/>
    <mergeCell ref="ET4:EX4"/>
    <mergeCell ref="EY4:FC4"/>
    <mergeCell ref="DZ4:ED4"/>
    <mergeCell ref="EE4:EI4"/>
    <mergeCell ref="EJ4:EN4"/>
    <mergeCell ref="EO4:ES4"/>
    <mergeCell ref="DP4:DT4"/>
    <mergeCell ref="DU4:DY4"/>
    <mergeCell ref="CL4:CP4"/>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AF180"/>
  <sheetViews>
    <sheetView tabSelected="1" zoomScale="90" zoomScaleNormal="90" workbookViewId="0" topLeftCell="A1">
      <pane xSplit="3" ySplit="6" topLeftCell="D133" activePane="bottomRight" state="frozen"/>
      <selection pane="topLeft" activeCell="G5" sqref="G5"/>
      <selection pane="topRight" activeCell="G5" sqref="G5"/>
      <selection pane="bottomLeft" activeCell="G5" sqref="G5"/>
      <selection pane="bottomRight" activeCell="F122" sqref="F122"/>
    </sheetView>
  </sheetViews>
  <sheetFormatPr defaultColWidth="9.140625" defaultRowHeight="12.75"/>
  <cols>
    <col min="1" max="1" width="14.00390625" style="65" customWidth="1"/>
    <col min="2" max="2" width="50.7109375" style="28" customWidth="1"/>
    <col min="3" max="3" width="6.8515625" style="28" customWidth="1"/>
    <col min="4" max="4" width="14.57421875" style="28" customWidth="1"/>
    <col min="5" max="5" width="13.140625" style="28" customWidth="1"/>
    <col min="6" max="6" width="11.57421875" style="28" bestFit="1" customWidth="1"/>
    <col min="7" max="7" width="13.57421875" style="28" customWidth="1"/>
    <col min="8" max="8" width="13.140625" style="28" customWidth="1"/>
    <col min="9" max="9" width="11.57421875" style="26" bestFit="1" customWidth="1"/>
    <col min="10" max="10" width="10.421875" style="26" bestFit="1" customWidth="1"/>
    <col min="11" max="11" width="11.57421875" style="26" bestFit="1" customWidth="1"/>
    <col min="12" max="16384" width="9.140625" style="26" customWidth="1"/>
  </cols>
  <sheetData>
    <row r="1" spans="2:3" ht="15">
      <c r="B1" s="66" t="s">
        <v>376</v>
      </c>
      <c r="C1" s="67"/>
    </row>
    <row r="2" spans="2:3" ht="12.75">
      <c r="B2" s="67"/>
      <c r="C2" s="67"/>
    </row>
    <row r="3" spans="2:4" ht="12.75">
      <c r="B3" s="67"/>
      <c r="C3" s="67"/>
      <c r="D3" s="30"/>
    </row>
    <row r="4" spans="4:8" ht="12.75">
      <c r="D4" s="68"/>
      <c r="E4" s="68"/>
      <c r="F4" s="69"/>
      <c r="G4" s="70"/>
      <c r="H4" s="71" t="s">
        <v>148</v>
      </c>
    </row>
    <row r="5" spans="1:8" s="73" customFormat="1" ht="89.25">
      <c r="A5" s="72" t="s">
        <v>1</v>
      </c>
      <c r="B5" s="24" t="s">
        <v>2</v>
      </c>
      <c r="C5" s="24"/>
      <c r="D5" s="24" t="s">
        <v>149</v>
      </c>
      <c r="E5" s="5" t="s">
        <v>150</v>
      </c>
      <c r="F5" s="5" t="s">
        <v>151</v>
      </c>
      <c r="G5" s="24" t="s">
        <v>152</v>
      </c>
      <c r="H5" s="24" t="s">
        <v>153</v>
      </c>
    </row>
    <row r="6" spans="1:8" ht="12.75">
      <c r="A6" s="74"/>
      <c r="B6" s="6" t="s">
        <v>154</v>
      </c>
      <c r="C6" s="6"/>
      <c r="D6" s="75">
        <v>1</v>
      </c>
      <c r="E6" s="75">
        <v>2</v>
      </c>
      <c r="F6" s="75">
        <v>3</v>
      </c>
      <c r="G6" s="75">
        <v>4</v>
      </c>
      <c r="H6" s="75" t="s">
        <v>155</v>
      </c>
    </row>
    <row r="7" spans="1:12" s="12" customFormat="1" ht="12.75">
      <c r="A7" s="76" t="s">
        <v>156</v>
      </c>
      <c r="B7" s="77" t="s">
        <v>157</v>
      </c>
      <c r="C7" s="78">
        <f>+C8+C14</f>
        <v>0</v>
      </c>
      <c r="D7" s="78">
        <f aca="true" t="shared" si="0" ref="D7:I7">+D8+D14</f>
        <v>204947.02</v>
      </c>
      <c r="E7" s="78">
        <f t="shared" si="0"/>
        <v>204656.27999999997</v>
      </c>
      <c r="F7" s="78">
        <f t="shared" si="0"/>
        <v>204656.27999999997</v>
      </c>
      <c r="G7" s="78">
        <f t="shared" si="0"/>
        <v>177547.8</v>
      </c>
      <c r="H7" s="78">
        <f t="shared" si="0"/>
        <v>19025.829999999998</v>
      </c>
      <c r="I7" s="78">
        <f t="shared" si="0"/>
        <v>158521.97</v>
      </c>
      <c r="J7" s="79"/>
      <c r="K7" s="79"/>
      <c r="L7" s="79"/>
    </row>
    <row r="8" spans="1:12" s="12" customFormat="1" ht="12.75">
      <c r="A8" s="76" t="s">
        <v>158</v>
      </c>
      <c r="B8" s="80" t="s">
        <v>159</v>
      </c>
      <c r="C8" s="81">
        <f>+C9+C10+C13+C11+C12+C162</f>
        <v>0</v>
      </c>
      <c r="D8" s="81">
        <f aca="true" t="shared" si="1" ref="D8:I8">+D9+D10+D13+D11+D12+D162</f>
        <v>204947.02</v>
      </c>
      <c r="E8" s="81">
        <f t="shared" si="1"/>
        <v>204645.85999999996</v>
      </c>
      <c r="F8" s="81">
        <f t="shared" si="1"/>
        <v>204645.85999999996</v>
      </c>
      <c r="G8" s="81">
        <f t="shared" si="1"/>
        <v>177547.8</v>
      </c>
      <c r="H8" s="81">
        <f t="shared" si="1"/>
        <v>19025.829999999998</v>
      </c>
      <c r="I8" s="81">
        <f t="shared" si="1"/>
        <v>158521.97</v>
      </c>
      <c r="J8" s="79"/>
      <c r="K8" s="79"/>
      <c r="L8" s="79"/>
    </row>
    <row r="9" spans="1:12" s="12" customFormat="1" ht="15" customHeight="1">
      <c r="A9" s="76" t="s">
        <v>160</v>
      </c>
      <c r="B9" s="80" t="s">
        <v>161</v>
      </c>
      <c r="C9" s="81">
        <f>+C23</f>
        <v>0</v>
      </c>
      <c r="D9" s="81">
        <f aca="true" t="shared" si="2" ref="D9:I9">+D23</f>
        <v>0</v>
      </c>
      <c r="E9" s="81">
        <f t="shared" si="2"/>
        <v>2646.31</v>
      </c>
      <c r="F9" s="81">
        <f t="shared" si="2"/>
        <v>2646.31</v>
      </c>
      <c r="G9" s="81">
        <f t="shared" si="2"/>
        <v>2289.27</v>
      </c>
      <c r="H9" s="81">
        <f t="shared" si="2"/>
        <v>376.52000000000004</v>
      </c>
      <c r="I9" s="81">
        <f t="shared" si="2"/>
        <v>1912.75</v>
      </c>
      <c r="J9" s="79"/>
      <c r="K9" s="79"/>
      <c r="L9" s="79"/>
    </row>
    <row r="10" spans="1:12" s="12" customFormat="1" ht="12.75" customHeight="1">
      <c r="A10" s="76" t="s">
        <v>162</v>
      </c>
      <c r="B10" s="80" t="s">
        <v>163</v>
      </c>
      <c r="C10" s="81">
        <f>+C42</f>
        <v>0</v>
      </c>
      <c r="D10" s="81">
        <f aca="true" t="shared" si="3" ref="D10:I10">+D42</f>
        <v>204947.02</v>
      </c>
      <c r="E10" s="81">
        <f t="shared" si="3"/>
        <v>194926.54999999996</v>
      </c>
      <c r="F10" s="81">
        <f t="shared" si="3"/>
        <v>194926.54999999996</v>
      </c>
      <c r="G10" s="81">
        <f t="shared" si="3"/>
        <v>169719.87</v>
      </c>
      <c r="H10" s="81">
        <f t="shared" si="3"/>
        <v>18130.26</v>
      </c>
      <c r="I10" s="81">
        <f t="shared" si="3"/>
        <v>151589.61000000002</v>
      </c>
      <c r="J10" s="79"/>
      <c r="K10" s="79"/>
      <c r="L10" s="79"/>
    </row>
    <row r="11" spans="1:12" s="12" customFormat="1" ht="12.75" customHeight="1">
      <c r="A11" s="76" t="s">
        <v>164</v>
      </c>
      <c r="B11" s="80" t="s">
        <v>165</v>
      </c>
      <c r="C11" s="81">
        <f>+C68</f>
        <v>0</v>
      </c>
      <c r="D11" s="81">
        <f aca="true" t="shared" si="4" ref="D11:I11">+D68</f>
        <v>0</v>
      </c>
      <c r="E11" s="81">
        <f t="shared" si="4"/>
        <v>0</v>
      </c>
      <c r="F11" s="81">
        <f t="shared" si="4"/>
        <v>0</v>
      </c>
      <c r="G11" s="81">
        <f t="shared" si="4"/>
        <v>0</v>
      </c>
      <c r="H11" s="81">
        <f t="shared" si="4"/>
        <v>0</v>
      </c>
      <c r="I11" s="81">
        <f t="shared" si="4"/>
        <v>0</v>
      </c>
      <c r="J11" s="79"/>
      <c r="K11" s="79"/>
      <c r="L11" s="79"/>
    </row>
    <row r="12" spans="1:12" s="12" customFormat="1" ht="12.75" customHeight="1">
      <c r="A12" s="76" t="s">
        <v>166</v>
      </c>
      <c r="B12" s="82" t="s">
        <v>167</v>
      </c>
      <c r="C12" s="81">
        <f>+C163</f>
        <v>0</v>
      </c>
      <c r="D12" s="81">
        <f aca="true" t="shared" si="5" ref="D12:I12">+D163</f>
        <v>0</v>
      </c>
      <c r="E12" s="81">
        <f t="shared" si="5"/>
        <v>0</v>
      </c>
      <c r="F12" s="81">
        <f t="shared" si="5"/>
        <v>0</v>
      </c>
      <c r="G12" s="81">
        <f t="shared" si="5"/>
        <v>0</v>
      </c>
      <c r="H12" s="81">
        <f t="shared" si="5"/>
        <v>0</v>
      </c>
      <c r="I12" s="81">
        <f t="shared" si="5"/>
        <v>0</v>
      </c>
      <c r="J12" s="79"/>
      <c r="K12" s="79"/>
      <c r="L12" s="79"/>
    </row>
    <row r="13" spans="1:12" s="12" customFormat="1" ht="12.75">
      <c r="A13" s="76" t="s">
        <v>168</v>
      </c>
      <c r="B13" s="80" t="s">
        <v>169</v>
      </c>
      <c r="C13" s="81">
        <f>+C19</f>
        <v>0</v>
      </c>
      <c r="D13" s="81">
        <f aca="true" t="shared" si="6" ref="D13:I13">+D19</f>
        <v>0</v>
      </c>
      <c r="E13" s="81">
        <f t="shared" si="6"/>
        <v>7073</v>
      </c>
      <c r="F13" s="81">
        <f t="shared" si="6"/>
        <v>7073</v>
      </c>
      <c r="G13" s="81">
        <f t="shared" si="6"/>
        <v>5767.26</v>
      </c>
      <c r="H13" s="81">
        <f t="shared" si="6"/>
        <v>549.9200000000001</v>
      </c>
      <c r="I13" s="81">
        <f t="shared" si="6"/>
        <v>5217.339999999999</v>
      </c>
      <c r="J13" s="79"/>
      <c r="K13" s="79"/>
      <c r="L13" s="79"/>
    </row>
    <row r="14" spans="1:12" s="12" customFormat="1" ht="12.75">
      <c r="A14" s="76" t="s">
        <v>170</v>
      </c>
      <c r="B14" s="80" t="s">
        <v>171</v>
      </c>
      <c r="C14" s="81">
        <f>+C15</f>
        <v>0</v>
      </c>
      <c r="D14" s="81">
        <f aca="true" t="shared" si="7" ref="D14:I14">+D15</f>
        <v>0</v>
      </c>
      <c r="E14" s="81">
        <f t="shared" si="7"/>
        <v>10.42</v>
      </c>
      <c r="F14" s="81">
        <f t="shared" si="7"/>
        <v>10.42</v>
      </c>
      <c r="G14" s="81">
        <f t="shared" si="7"/>
        <v>0</v>
      </c>
      <c r="H14" s="81">
        <f t="shared" si="7"/>
        <v>0</v>
      </c>
      <c r="I14" s="81">
        <f t="shared" si="7"/>
        <v>0</v>
      </c>
      <c r="J14" s="79"/>
      <c r="K14" s="79"/>
      <c r="L14" s="79"/>
    </row>
    <row r="15" spans="1:12" s="12" customFormat="1" ht="12.75">
      <c r="A15" s="76" t="s">
        <v>172</v>
      </c>
      <c r="B15" s="80" t="s">
        <v>173</v>
      </c>
      <c r="C15" s="81">
        <f>+C20</f>
        <v>0</v>
      </c>
      <c r="D15" s="81">
        <f aca="true" t="shared" si="8" ref="D15:I15">+D20</f>
        <v>0</v>
      </c>
      <c r="E15" s="81">
        <f t="shared" si="8"/>
        <v>10.42</v>
      </c>
      <c r="F15" s="81">
        <f t="shared" si="8"/>
        <v>10.42</v>
      </c>
      <c r="G15" s="81">
        <f t="shared" si="8"/>
        <v>0</v>
      </c>
      <c r="H15" s="81">
        <f t="shared" si="8"/>
        <v>0</v>
      </c>
      <c r="I15" s="81">
        <f t="shared" si="8"/>
        <v>0</v>
      </c>
      <c r="J15" s="79"/>
      <c r="K15" s="79"/>
      <c r="L15" s="79"/>
    </row>
    <row r="16" spans="1:12" s="12" customFormat="1" ht="25.5">
      <c r="A16" s="76" t="s">
        <v>174</v>
      </c>
      <c r="B16" s="83" t="s">
        <v>175</v>
      </c>
      <c r="C16" s="81">
        <f>+C162+C174</f>
        <v>0</v>
      </c>
      <c r="D16" s="81">
        <f aca="true" t="shared" si="9" ref="D16:I16">+D162+D174</f>
        <v>0</v>
      </c>
      <c r="E16" s="81">
        <f t="shared" si="9"/>
        <v>0</v>
      </c>
      <c r="F16" s="81">
        <f t="shared" si="9"/>
        <v>0</v>
      </c>
      <c r="G16" s="81">
        <f t="shared" si="9"/>
        <v>-231.26</v>
      </c>
      <c r="H16" s="81">
        <f t="shared" si="9"/>
        <v>-30.890000000000008</v>
      </c>
      <c r="I16" s="81">
        <f t="shared" si="9"/>
        <v>-200.37</v>
      </c>
      <c r="J16" s="79"/>
      <c r="K16" s="79"/>
      <c r="L16" s="79"/>
    </row>
    <row r="17" spans="1:12" s="12" customFormat="1" ht="12.75">
      <c r="A17" s="76" t="s">
        <v>176</v>
      </c>
      <c r="B17" s="80" t="s">
        <v>177</v>
      </c>
      <c r="C17" s="81">
        <f>+C18+C20</f>
        <v>0</v>
      </c>
      <c r="D17" s="81">
        <f aca="true" t="shared" si="10" ref="D17:I17">+D18+D20</f>
        <v>204947.02</v>
      </c>
      <c r="E17" s="81">
        <f t="shared" si="10"/>
        <v>204656.27999999997</v>
      </c>
      <c r="F17" s="81">
        <f t="shared" si="10"/>
        <v>204656.27999999997</v>
      </c>
      <c r="G17" s="81">
        <f t="shared" si="10"/>
        <v>177776.4</v>
      </c>
      <c r="H17" s="81">
        <f t="shared" si="10"/>
        <v>19056.699999999997</v>
      </c>
      <c r="I17" s="81">
        <f t="shared" si="10"/>
        <v>158719.7</v>
      </c>
      <c r="J17" s="79"/>
      <c r="K17" s="79"/>
      <c r="L17" s="79"/>
    </row>
    <row r="18" spans="1:12" s="12" customFormat="1" ht="12.75">
      <c r="A18" s="76" t="s">
        <v>178</v>
      </c>
      <c r="B18" s="80" t="s">
        <v>159</v>
      </c>
      <c r="C18" s="81">
        <f>+C23+C42+C19+C68+C12</f>
        <v>0</v>
      </c>
      <c r="D18" s="81">
        <f aca="true" t="shared" si="11" ref="D18:I18">+D23+D42+D19+D68+D12</f>
        <v>204947.02</v>
      </c>
      <c r="E18" s="81">
        <f t="shared" si="11"/>
        <v>204645.85999999996</v>
      </c>
      <c r="F18" s="81">
        <f t="shared" si="11"/>
        <v>204645.85999999996</v>
      </c>
      <c r="G18" s="81">
        <f t="shared" si="11"/>
        <v>177776.4</v>
      </c>
      <c r="H18" s="81">
        <f t="shared" si="11"/>
        <v>19056.699999999997</v>
      </c>
      <c r="I18" s="81">
        <f t="shared" si="11"/>
        <v>158719.7</v>
      </c>
      <c r="J18" s="79"/>
      <c r="K18" s="79"/>
      <c r="L18" s="79"/>
    </row>
    <row r="19" spans="1:12" s="12" customFormat="1" ht="12.75">
      <c r="A19" s="76" t="s">
        <v>179</v>
      </c>
      <c r="B19" s="80" t="s">
        <v>169</v>
      </c>
      <c r="C19" s="81">
        <f>+C168</f>
        <v>0</v>
      </c>
      <c r="D19" s="81">
        <f aca="true" t="shared" si="12" ref="D19:I19">+D168</f>
        <v>0</v>
      </c>
      <c r="E19" s="81">
        <f t="shared" si="12"/>
        <v>7073</v>
      </c>
      <c r="F19" s="81">
        <f t="shared" si="12"/>
        <v>7073</v>
      </c>
      <c r="G19" s="81">
        <f t="shared" si="12"/>
        <v>5767.26</v>
      </c>
      <c r="H19" s="81">
        <f t="shared" si="12"/>
        <v>549.9200000000001</v>
      </c>
      <c r="I19" s="81">
        <f t="shared" si="12"/>
        <v>5217.339999999999</v>
      </c>
      <c r="J19" s="79"/>
      <c r="K19" s="79"/>
      <c r="L19" s="79"/>
    </row>
    <row r="20" spans="1:12" s="12" customFormat="1" ht="15.75" customHeight="1">
      <c r="A20" s="76" t="s">
        <v>180</v>
      </c>
      <c r="B20" s="80" t="s">
        <v>171</v>
      </c>
      <c r="C20" s="81">
        <f>+C71</f>
        <v>0</v>
      </c>
      <c r="D20" s="81">
        <f aca="true" t="shared" si="13" ref="D20:I20">+D71</f>
        <v>0</v>
      </c>
      <c r="E20" s="81">
        <f t="shared" si="13"/>
        <v>10.42</v>
      </c>
      <c r="F20" s="81">
        <f t="shared" si="13"/>
        <v>10.42</v>
      </c>
      <c r="G20" s="81">
        <f t="shared" si="13"/>
        <v>0</v>
      </c>
      <c r="H20" s="81">
        <f t="shared" si="13"/>
        <v>0</v>
      </c>
      <c r="I20" s="81">
        <f t="shared" si="13"/>
        <v>0</v>
      </c>
      <c r="J20" s="79"/>
      <c r="K20" s="79"/>
      <c r="L20" s="79"/>
    </row>
    <row r="21" spans="1:12" s="12" customFormat="1" ht="12.75">
      <c r="A21" s="84" t="s">
        <v>181</v>
      </c>
      <c r="B21" s="80" t="s">
        <v>182</v>
      </c>
      <c r="C21" s="81">
        <f>+C22+C71+C162</f>
        <v>0</v>
      </c>
      <c r="D21" s="81">
        <f aca="true" t="shared" si="14" ref="D21:I21">+D22+D71+D162</f>
        <v>204947.02</v>
      </c>
      <c r="E21" s="81">
        <f t="shared" si="14"/>
        <v>197583.27999999997</v>
      </c>
      <c r="F21" s="81">
        <f t="shared" si="14"/>
        <v>197583.27999999997</v>
      </c>
      <c r="G21" s="81">
        <f t="shared" si="14"/>
        <v>171780.53999999998</v>
      </c>
      <c r="H21" s="81">
        <f t="shared" si="14"/>
        <v>18475.91</v>
      </c>
      <c r="I21" s="81">
        <f t="shared" si="14"/>
        <v>153304.63</v>
      </c>
      <c r="J21" s="79"/>
      <c r="K21" s="79"/>
      <c r="L21" s="79"/>
    </row>
    <row r="22" spans="1:12" s="12" customFormat="1" ht="12.75">
      <c r="A22" s="76" t="s">
        <v>183</v>
      </c>
      <c r="B22" s="80" t="s">
        <v>159</v>
      </c>
      <c r="C22" s="81">
        <f>+C23+C42+C68+C12</f>
        <v>0</v>
      </c>
      <c r="D22" s="81">
        <f aca="true" t="shared" si="15" ref="D22:I22">+D23+D42+D68+D12</f>
        <v>204947.02</v>
      </c>
      <c r="E22" s="81">
        <f t="shared" si="15"/>
        <v>197572.85999999996</v>
      </c>
      <c r="F22" s="81">
        <f t="shared" si="15"/>
        <v>197572.85999999996</v>
      </c>
      <c r="G22" s="81">
        <f t="shared" si="15"/>
        <v>172009.13999999998</v>
      </c>
      <c r="H22" s="81">
        <f t="shared" si="15"/>
        <v>18506.78</v>
      </c>
      <c r="I22" s="81">
        <f t="shared" si="15"/>
        <v>153502.36000000002</v>
      </c>
      <c r="J22" s="79"/>
      <c r="K22" s="79"/>
      <c r="L22" s="79"/>
    </row>
    <row r="23" spans="1:12" s="12" customFormat="1" ht="12.75">
      <c r="A23" s="76" t="s">
        <v>184</v>
      </c>
      <c r="B23" s="80" t="s">
        <v>161</v>
      </c>
      <c r="C23" s="81">
        <f>+C24+C31</f>
        <v>0</v>
      </c>
      <c r="D23" s="81">
        <f aca="true" t="shared" si="16" ref="D23:I23">+D24+D31</f>
        <v>0</v>
      </c>
      <c r="E23" s="81">
        <f t="shared" si="16"/>
        <v>2646.31</v>
      </c>
      <c r="F23" s="81">
        <f t="shared" si="16"/>
        <v>2646.31</v>
      </c>
      <c r="G23" s="81">
        <f t="shared" si="16"/>
        <v>2289.27</v>
      </c>
      <c r="H23" s="81">
        <f t="shared" si="16"/>
        <v>376.52000000000004</v>
      </c>
      <c r="I23" s="81">
        <f t="shared" si="16"/>
        <v>1912.75</v>
      </c>
      <c r="J23" s="79"/>
      <c r="K23" s="79"/>
      <c r="L23" s="79"/>
    </row>
    <row r="24" spans="1:12" s="12" customFormat="1" ht="12.75">
      <c r="A24" s="76" t="s">
        <v>185</v>
      </c>
      <c r="B24" s="80" t="s">
        <v>186</v>
      </c>
      <c r="C24" s="81">
        <f>C25+C26+C27+C28+C29</f>
        <v>0</v>
      </c>
      <c r="D24" s="81">
        <f aca="true" t="shared" si="17" ref="D24:I24">D25+D26+D27+D28+D29</f>
        <v>0</v>
      </c>
      <c r="E24" s="81">
        <f t="shared" si="17"/>
        <v>2157.81</v>
      </c>
      <c r="F24" s="81">
        <f t="shared" si="17"/>
        <v>2157.81</v>
      </c>
      <c r="G24" s="81">
        <f t="shared" si="17"/>
        <v>1869.21</v>
      </c>
      <c r="H24" s="81">
        <f t="shared" si="17"/>
        <v>310.46000000000004</v>
      </c>
      <c r="I24" s="81">
        <f t="shared" si="17"/>
        <v>1558.75</v>
      </c>
      <c r="J24" s="79"/>
      <c r="K24" s="79"/>
      <c r="L24" s="79"/>
    </row>
    <row r="25" spans="1:12" ht="12.75">
      <c r="A25" s="85" t="s">
        <v>187</v>
      </c>
      <c r="B25" s="86" t="s">
        <v>366</v>
      </c>
      <c r="C25" s="87"/>
      <c r="D25" s="87"/>
      <c r="E25" s="87">
        <v>1624.79</v>
      </c>
      <c r="F25" s="87">
        <v>1624.79</v>
      </c>
      <c r="G25" s="87">
        <v>1340.19</v>
      </c>
      <c r="H25" s="87">
        <f>G25-I25</f>
        <v>134.9000000000001</v>
      </c>
      <c r="I25" s="87">
        <v>1205.29</v>
      </c>
      <c r="J25" s="79"/>
      <c r="K25" s="79"/>
      <c r="L25" s="79"/>
    </row>
    <row r="26" spans="1:12" ht="12.75" customHeight="1">
      <c r="A26" s="85" t="s">
        <v>188</v>
      </c>
      <c r="B26" s="88" t="s">
        <v>189</v>
      </c>
      <c r="C26" s="87"/>
      <c r="D26" s="87"/>
      <c r="E26" s="87">
        <v>6.8</v>
      </c>
      <c r="F26" s="87">
        <v>6.8</v>
      </c>
      <c r="G26" s="87">
        <v>5.4</v>
      </c>
      <c r="H26" s="87">
        <f>G26-I26</f>
        <v>0.6600000000000001</v>
      </c>
      <c r="I26" s="87">
        <v>4.74</v>
      </c>
      <c r="J26" s="79"/>
      <c r="K26" s="79"/>
      <c r="L26" s="79"/>
    </row>
    <row r="27" spans="1:12" ht="12.75">
      <c r="A27" s="85" t="s">
        <v>190</v>
      </c>
      <c r="B27" s="88" t="s">
        <v>191</v>
      </c>
      <c r="C27" s="87"/>
      <c r="D27" s="87"/>
      <c r="E27" s="87">
        <v>1.43</v>
      </c>
      <c r="F27" s="87">
        <v>1.43</v>
      </c>
      <c r="G27" s="87">
        <v>0.83</v>
      </c>
      <c r="H27" s="87">
        <f>G27-I27</f>
        <v>0.07999999999999996</v>
      </c>
      <c r="I27" s="87">
        <v>0.75</v>
      </c>
      <c r="J27" s="79"/>
      <c r="K27" s="79"/>
      <c r="L27" s="79"/>
    </row>
    <row r="28" spans="1:12" ht="12.75">
      <c r="A28" s="85"/>
      <c r="B28" s="88" t="s">
        <v>192</v>
      </c>
      <c r="C28" s="87"/>
      <c r="D28" s="87"/>
      <c r="E28" s="87"/>
      <c r="F28" s="87"/>
      <c r="G28" s="87"/>
      <c r="H28" s="87"/>
      <c r="I28" s="87"/>
      <c r="J28" s="79"/>
      <c r="K28" s="79"/>
      <c r="L28" s="79"/>
    </row>
    <row r="29" spans="1:12" ht="12" customHeight="1">
      <c r="A29" s="85" t="s">
        <v>193</v>
      </c>
      <c r="B29" s="88" t="s">
        <v>367</v>
      </c>
      <c r="C29" s="87"/>
      <c r="D29" s="87"/>
      <c r="E29" s="87">
        <v>524.79</v>
      </c>
      <c r="F29" s="87">
        <v>524.79</v>
      </c>
      <c r="G29" s="87">
        <v>522.79</v>
      </c>
      <c r="H29" s="87">
        <f>G29-I29</f>
        <v>174.81999999999994</v>
      </c>
      <c r="I29" s="87">
        <v>347.97</v>
      </c>
      <c r="J29" s="79"/>
      <c r="K29" s="79"/>
      <c r="L29" s="79"/>
    </row>
    <row r="30" spans="1:12" ht="12" customHeight="1">
      <c r="A30" s="85"/>
      <c r="B30" s="121" t="s">
        <v>373</v>
      </c>
      <c r="C30" s="87"/>
      <c r="D30" s="87"/>
      <c r="E30" s="87">
        <v>506</v>
      </c>
      <c r="F30" s="87">
        <v>506</v>
      </c>
      <c r="G30" s="87">
        <v>506</v>
      </c>
      <c r="H30" s="87">
        <f>G30-I30</f>
        <v>172.32</v>
      </c>
      <c r="I30" s="87">
        <v>333.68</v>
      </c>
      <c r="J30" s="79"/>
      <c r="K30" s="79"/>
      <c r="L30" s="79"/>
    </row>
    <row r="31" spans="1:12" ht="13.5" customHeight="1">
      <c r="A31" s="76" t="s">
        <v>194</v>
      </c>
      <c r="B31" s="80" t="s">
        <v>195</v>
      </c>
      <c r="C31" s="81">
        <f>+C32+C34+C36+C38+C40</f>
        <v>0</v>
      </c>
      <c r="D31" s="81">
        <f aca="true" t="shared" si="18" ref="D31:I31">+D32+D34+D36+D38+D40</f>
        <v>0</v>
      </c>
      <c r="E31" s="81">
        <f t="shared" si="18"/>
        <v>488.5</v>
      </c>
      <c r="F31" s="81">
        <f t="shared" si="18"/>
        <v>488.5</v>
      </c>
      <c r="G31" s="81">
        <f t="shared" si="18"/>
        <v>420.06000000000006</v>
      </c>
      <c r="H31" s="81">
        <f t="shared" si="18"/>
        <v>66.05999999999999</v>
      </c>
      <c r="I31" s="81">
        <f t="shared" si="18"/>
        <v>353.99999999999994</v>
      </c>
      <c r="J31" s="79"/>
      <c r="K31" s="79"/>
      <c r="L31" s="79"/>
    </row>
    <row r="32" spans="1:12" ht="12.75">
      <c r="A32" s="85" t="s">
        <v>196</v>
      </c>
      <c r="B32" s="88" t="s">
        <v>197</v>
      </c>
      <c r="C32" s="87"/>
      <c r="D32" s="87"/>
      <c r="E32" s="87">
        <v>341.02</v>
      </c>
      <c r="F32" s="87">
        <v>341.02</v>
      </c>
      <c r="G32" s="87">
        <v>295.19</v>
      </c>
      <c r="H32" s="87">
        <f aca="true" t="shared" si="19" ref="H32:H41">G32-I32</f>
        <v>48.81999999999999</v>
      </c>
      <c r="I32" s="87">
        <v>246.37</v>
      </c>
      <c r="J32" s="79"/>
      <c r="K32" s="79"/>
      <c r="L32" s="79"/>
    </row>
    <row r="33" spans="1:12" ht="12.75">
      <c r="A33" s="85"/>
      <c r="B33" s="121" t="s">
        <v>373</v>
      </c>
      <c r="C33" s="87"/>
      <c r="D33" s="87"/>
      <c r="E33" s="87">
        <v>79.95</v>
      </c>
      <c r="F33" s="87">
        <v>79.95</v>
      </c>
      <c r="G33" s="87">
        <v>79.95</v>
      </c>
      <c r="H33" s="87">
        <f t="shared" si="19"/>
        <v>27.230000000000004</v>
      </c>
      <c r="I33" s="87">
        <v>52.72</v>
      </c>
      <c r="J33" s="79"/>
      <c r="K33" s="79"/>
      <c r="L33" s="79"/>
    </row>
    <row r="34" spans="1:12" ht="12.75">
      <c r="A34" s="85" t="s">
        <v>198</v>
      </c>
      <c r="B34" s="88" t="s">
        <v>199</v>
      </c>
      <c r="C34" s="87"/>
      <c r="D34" s="87"/>
      <c r="E34" s="87">
        <v>10.1</v>
      </c>
      <c r="F34" s="87">
        <v>10.1</v>
      </c>
      <c r="G34" s="87">
        <v>8.66</v>
      </c>
      <c r="H34" s="87">
        <f t="shared" si="19"/>
        <v>1.3100000000000005</v>
      </c>
      <c r="I34" s="87">
        <v>7.35</v>
      </c>
      <c r="J34" s="79"/>
      <c r="K34" s="79"/>
      <c r="L34" s="79"/>
    </row>
    <row r="35" spans="1:12" ht="12.75">
      <c r="A35" s="85"/>
      <c r="B35" s="121" t="s">
        <v>373</v>
      </c>
      <c r="C35" s="87"/>
      <c r="D35" s="87"/>
      <c r="E35" s="87">
        <v>2.53</v>
      </c>
      <c r="F35" s="87">
        <v>2.53</v>
      </c>
      <c r="G35" s="87">
        <v>2.53</v>
      </c>
      <c r="H35" s="87">
        <f t="shared" si="19"/>
        <v>0.8599999999999999</v>
      </c>
      <c r="I35" s="87">
        <v>1.67</v>
      </c>
      <c r="J35" s="79"/>
      <c r="K35" s="79"/>
      <c r="L35" s="79"/>
    </row>
    <row r="36" spans="1:12" ht="12.75">
      <c r="A36" s="85" t="s">
        <v>200</v>
      </c>
      <c r="B36" s="88" t="s">
        <v>201</v>
      </c>
      <c r="C36" s="87"/>
      <c r="D36" s="87"/>
      <c r="E36" s="87">
        <v>112.48</v>
      </c>
      <c r="F36" s="87">
        <v>112.48</v>
      </c>
      <c r="G36" s="87">
        <v>97.5</v>
      </c>
      <c r="H36" s="87">
        <f t="shared" si="19"/>
        <v>16.14</v>
      </c>
      <c r="I36" s="87">
        <v>81.36</v>
      </c>
      <c r="J36" s="79"/>
      <c r="K36" s="79"/>
      <c r="L36" s="79"/>
    </row>
    <row r="37" spans="1:12" ht="12.75">
      <c r="A37" s="85"/>
      <c r="B37" s="121" t="s">
        <v>373</v>
      </c>
      <c r="C37" s="87"/>
      <c r="D37" s="87"/>
      <c r="E37" s="87">
        <v>26.31</v>
      </c>
      <c r="F37" s="87">
        <v>26.31</v>
      </c>
      <c r="G37" s="87">
        <v>26.31</v>
      </c>
      <c r="H37" s="87">
        <f t="shared" si="19"/>
        <v>8.959999999999997</v>
      </c>
      <c r="I37" s="87">
        <v>17.35</v>
      </c>
      <c r="J37" s="79"/>
      <c r="K37" s="79"/>
      <c r="L37" s="79"/>
    </row>
    <row r="38" spans="1:12" ht="25.5">
      <c r="A38" s="85" t="s">
        <v>202</v>
      </c>
      <c r="B38" s="89" t="s">
        <v>203</v>
      </c>
      <c r="C38" s="87"/>
      <c r="D38" s="87"/>
      <c r="E38" s="87">
        <v>3.25</v>
      </c>
      <c r="F38" s="87">
        <v>3.25</v>
      </c>
      <c r="G38" s="87">
        <v>2.8</v>
      </c>
      <c r="H38" s="87">
        <f t="shared" si="19"/>
        <v>0.45999999999999996</v>
      </c>
      <c r="I38" s="87">
        <v>2.34</v>
      </c>
      <c r="J38" s="79"/>
      <c r="K38" s="79"/>
      <c r="L38" s="79"/>
    </row>
    <row r="39" spans="1:12" ht="12.75">
      <c r="A39" s="85"/>
      <c r="B39" s="121" t="s">
        <v>373</v>
      </c>
      <c r="C39" s="87"/>
      <c r="D39" s="87"/>
      <c r="E39" s="87">
        <v>0.79</v>
      </c>
      <c r="F39" s="87">
        <v>0.79</v>
      </c>
      <c r="G39" s="87">
        <v>0.79</v>
      </c>
      <c r="H39" s="87">
        <f t="shared" si="19"/>
        <v>0.26</v>
      </c>
      <c r="I39" s="87">
        <v>0.53</v>
      </c>
      <c r="J39" s="79"/>
      <c r="K39" s="79"/>
      <c r="L39" s="79"/>
    </row>
    <row r="40" spans="1:12" s="12" customFormat="1" ht="12.75">
      <c r="A40" s="85" t="s">
        <v>204</v>
      </c>
      <c r="B40" s="89" t="s">
        <v>205</v>
      </c>
      <c r="C40" s="87"/>
      <c r="D40" s="87"/>
      <c r="E40" s="87">
        <v>21.65</v>
      </c>
      <c r="F40" s="87">
        <v>21.65</v>
      </c>
      <c r="G40" s="87">
        <v>15.91</v>
      </c>
      <c r="H40" s="87">
        <f t="shared" si="19"/>
        <v>-0.6699999999999982</v>
      </c>
      <c r="I40" s="87">
        <v>16.58</v>
      </c>
      <c r="J40" s="79"/>
      <c r="K40" s="79"/>
      <c r="L40" s="79"/>
    </row>
    <row r="41" spans="1:12" s="12" customFormat="1" ht="12.75">
      <c r="A41" s="85"/>
      <c r="B41" s="121" t="s">
        <v>373</v>
      </c>
      <c r="C41" s="87"/>
      <c r="D41" s="87"/>
      <c r="E41" s="87">
        <v>4.31</v>
      </c>
      <c r="F41" s="87">
        <v>4.31</v>
      </c>
      <c r="G41" s="87">
        <v>4.31</v>
      </c>
      <c r="H41" s="87">
        <f t="shared" si="19"/>
        <v>1.4699999999999998</v>
      </c>
      <c r="I41" s="87">
        <v>2.84</v>
      </c>
      <c r="J41" s="79"/>
      <c r="K41" s="79"/>
      <c r="L41" s="79"/>
    </row>
    <row r="42" spans="1:12" s="12" customFormat="1" ht="12.75">
      <c r="A42" s="76" t="s">
        <v>206</v>
      </c>
      <c r="B42" s="80" t="s">
        <v>163</v>
      </c>
      <c r="C42" s="81">
        <f>+C43+C56+C55+C58+C61+C63+C64+C65+C62</f>
        <v>0</v>
      </c>
      <c r="D42" s="81">
        <f aca="true" t="shared" si="20" ref="D42:I42">+D43+D56+D55+D58+D61+D63+D64+D65+D62</f>
        <v>204947.02</v>
      </c>
      <c r="E42" s="81">
        <f t="shared" si="20"/>
        <v>194926.54999999996</v>
      </c>
      <c r="F42" s="81">
        <f t="shared" si="20"/>
        <v>194926.54999999996</v>
      </c>
      <c r="G42" s="81">
        <f t="shared" si="20"/>
        <v>169719.87</v>
      </c>
      <c r="H42" s="81">
        <f t="shared" si="20"/>
        <v>18130.26</v>
      </c>
      <c r="I42" s="81">
        <f t="shared" si="20"/>
        <v>151589.61000000002</v>
      </c>
      <c r="J42" s="79"/>
      <c r="K42" s="79"/>
      <c r="L42" s="79"/>
    </row>
    <row r="43" spans="1:12" ht="12.75">
      <c r="A43" s="76" t="s">
        <v>207</v>
      </c>
      <c r="B43" s="80" t="s">
        <v>208</v>
      </c>
      <c r="C43" s="81">
        <f>+C44+C45+C46+C47+C48+C49+C50+C51+C53</f>
        <v>0</v>
      </c>
      <c r="D43" s="81">
        <f aca="true" t="shared" si="21" ref="D43:I43">+D44+D45+D46+D47+D48+D49+D50+D51+D53</f>
        <v>204947.02</v>
      </c>
      <c r="E43" s="81">
        <f t="shared" si="21"/>
        <v>194745.08999999997</v>
      </c>
      <c r="F43" s="81">
        <f t="shared" si="21"/>
        <v>194745.08999999997</v>
      </c>
      <c r="G43" s="81">
        <f t="shared" si="21"/>
        <v>169609.82</v>
      </c>
      <c r="H43" s="81">
        <f t="shared" si="21"/>
        <v>18115.059999999998</v>
      </c>
      <c r="I43" s="81">
        <f t="shared" si="21"/>
        <v>151494.76000000004</v>
      </c>
      <c r="J43" s="79"/>
      <c r="K43" s="79"/>
      <c r="L43" s="79"/>
    </row>
    <row r="44" spans="1:12" ht="12.75">
      <c r="A44" s="85" t="s">
        <v>209</v>
      </c>
      <c r="B44" s="88" t="s">
        <v>210</v>
      </c>
      <c r="C44" s="87"/>
      <c r="D44" s="87"/>
      <c r="E44" s="87">
        <v>49.9</v>
      </c>
      <c r="F44" s="87">
        <v>49.9</v>
      </c>
      <c r="G44" s="87">
        <v>34.96</v>
      </c>
      <c r="H44" s="87">
        <f aca="true" t="shared" si="22" ref="H44:H50">G44-I44</f>
        <v>15.510000000000002</v>
      </c>
      <c r="I44" s="87">
        <v>19.45</v>
      </c>
      <c r="J44" s="79"/>
      <c r="K44" s="79"/>
      <c r="L44" s="79"/>
    </row>
    <row r="45" spans="1:12" ht="12.75">
      <c r="A45" s="85" t="s">
        <v>211</v>
      </c>
      <c r="B45" s="88" t="s">
        <v>212</v>
      </c>
      <c r="C45" s="87"/>
      <c r="D45" s="87"/>
      <c r="E45" s="87">
        <v>6</v>
      </c>
      <c r="F45" s="87">
        <v>6</v>
      </c>
      <c r="G45" s="87">
        <v>3</v>
      </c>
      <c r="H45" s="87">
        <f t="shared" si="22"/>
        <v>0</v>
      </c>
      <c r="I45" s="87">
        <v>3</v>
      </c>
      <c r="J45" s="79"/>
      <c r="K45" s="79"/>
      <c r="L45" s="79"/>
    </row>
    <row r="46" spans="1:12" ht="12.75">
      <c r="A46" s="85" t="s">
        <v>213</v>
      </c>
      <c r="B46" s="88" t="s">
        <v>214</v>
      </c>
      <c r="C46" s="87"/>
      <c r="D46" s="87"/>
      <c r="E46" s="87">
        <v>60</v>
      </c>
      <c r="F46" s="87">
        <v>60</v>
      </c>
      <c r="G46" s="87">
        <v>43.39</v>
      </c>
      <c r="H46" s="87">
        <f t="shared" si="22"/>
        <v>2.8400000000000034</v>
      </c>
      <c r="I46" s="87">
        <v>40.55</v>
      </c>
      <c r="J46" s="79"/>
      <c r="K46" s="79"/>
      <c r="L46" s="79"/>
    </row>
    <row r="47" spans="1:12" ht="12.75">
      <c r="A47" s="85" t="s">
        <v>215</v>
      </c>
      <c r="B47" s="88" t="s">
        <v>216</v>
      </c>
      <c r="C47" s="87"/>
      <c r="D47" s="87"/>
      <c r="E47" s="87">
        <v>5.1</v>
      </c>
      <c r="F47" s="87">
        <v>5.1</v>
      </c>
      <c r="G47" s="87">
        <v>3.58</v>
      </c>
      <c r="H47" s="87">
        <f t="shared" si="22"/>
        <v>0.3700000000000001</v>
      </c>
      <c r="I47" s="87">
        <v>3.21</v>
      </c>
      <c r="J47" s="79"/>
      <c r="K47" s="79"/>
      <c r="L47" s="79"/>
    </row>
    <row r="48" spans="1:12" ht="12.75">
      <c r="A48" s="85" t="s">
        <v>217</v>
      </c>
      <c r="B48" s="88" t="s">
        <v>218</v>
      </c>
      <c r="C48" s="87"/>
      <c r="D48" s="87"/>
      <c r="E48" s="87">
        <v>38</v>
      </c>
      <c r="F48" s="87">
        <v>38</v>
      </c>
      <c r="G48" s="87">
        <v>30</v>
      </c>
      <c r="H48" s="87">
        <f t="shared" si="22"/>
        <v>15</v>
      </c>
      <c r="I48" s="87">
        <v>15</v>
      </c>
      <c r="J48" s="79"/>
      <c r="K48" s="79"/>
      <c r="L48" s="79"/>
    </row>
    <row r="49" spans="1:12" ht="12.75">
      <c r="A49" s="85" t="s">
        <v>219</v>
      </c>
      <c r="B49" s="88" t="s">
        <v>220</v>
      </c>
      <c r="C49" s="87"/>
      <c r="D49" s="87"/>
      <c r="E49" s="87">
        <v>3</v>
      </c>
      <c r="F49" s="87">
        <v>3</v>
      </c>
      <c r="G49" s="87">
        <v>0.22</v>
      </c>
      <c r="H49" s="87">
        <f t="shared" si="22"/>
        <v>0</v>
      </c>
      <c r="I49" s="87">
        <v>0.22</v>
      </c>
      <c r="J49" s="79"/>
      <c r="K49" s="79"/>
      <c r="L49" s="79"/>
    </row>
    <row r="50" spans="1:12" s="12" customFormat="1" ht="12.75">
      <c r="A50" s="85" t="s">
        <v>221</v>
      </c>
      <c r="B50" s="88" t="s">
        <v>222</v>
      </c>
      <c r="C50" s="87"/>
      <c r="D50" s="87"/>
      <c r="E50" s="87">
        <v>59.3</v>
      </c>
      <c r="F50" s="87">
        <v>59.3</v>
      </c>
      <c r="G50" s="87">
        <v>37.62</v>
      </c>
      <c r="H50" s="87">
        <f t="shared" si="22"/>
        <v>3.8799999999999955</v>
      </c>
      <c r="I50" s="87">
        <v>33.74</v>
      </c>
      <c r="J50" s="79"/>
      <c r="K50" s="79"/>
      <c r="L50" s="79"/>
    </row>
    <row r="51" spans="1:12" s="91" customFormat="1" ht="26.25">
      <c r="A51" s="76" t="s">
        <v>223</v>
      </c>
      <c r="B51" s="80" t="s">
        <v>224</v>
      </c>
      <c r="C51" s="90">
        <f>+C52+C82</f>
        <v>0</v>
      </c>
      <c r="D51" s="90">
        <f aca="true" t="shared" si="23" ref="D51:I51">+D52+D82</f>
        <v>204947.02</v>
      </c>
      <c r="E51" s="90">
        <f t="shared" si="23"/>
        <v>194127.94999999998</v>
      </c>
      <c r="F51" s="90">
        <f t="shared" si="23"/>
        <v>194127.94999999998</v>
      </c>
      <c r="G51" s="90">
        <f t="shared" si="23"/>
        <v>169236.79</v>
      </c>
      <c r="H51" s="90">
        <f t="shared" si="23"/>
        <v>18061.62</v>
      </c>
      <c r="I51" s="90">
        <f t="shared" si="23"/>
        <v>151175.17</v>
      </c>
      <c r="J51" s="79"/>
      <c r="K51" s="79"/>
      <c r="L51" s="79"/>
    </row>
    <row r="52" spans="1:12" ht="25.5">
      <c r="A52" s="92"/>
      <c r="B52" s="93" t="s">
        <v>225</v>
      </c>
      <c r="C52" s="94"/>
      <c r="D52" s="94"/>
      <c r="E52" s="94">
        <v>28</v>
      </c>
      <c r="F52" s="94">
        <v>28</v>
      </c>
      <c r="G52" s="94">
        <v>15.8</v>
      </c>
      <c r="H52" s="87">
        <f>G52-I52</f>
        <v>3.210000000000001</v>
      </c>
      <c r="I52" s="94">
        <v>12.59</v>
      </c>
      <c r="J52" s="79"/>
      <c r="K52" s="79"/>
      <c r="L52" s="79"/>
    </row>
    <row r="53" spans="1:12" s="12" customFormat="1" ht="26.25" customHeight="1">
      <c r="A53" s="85" t="s">
        <v>226</v>
      </c>
      <c r="B53" s="88" t="s">
        <v>227</v>
      </c>
      <c r="C53" s="87"/>
      <c r="D53" s="87"/>
      <c r="E53" s="87">
        <v>395.84</v>
      </c>
      <c r="F53" s="87">
        <v>395.84</v>
      </c>
      <c r="G53" s="87">
        <v>220.26</v>
      </c>
      <c r="H53" s="87">
        <f>G53-I53</f>
        <v>15.840000000000003</v>
      </c>
      <c r="I53" s="87">
        <v>204.42</v>
      </c>
      <c r="J53" s="79"/>
      <c r="K53" s="79"/>
      <c r="L53" s="79"/>
    </row>
    <row r="54" spans="1:12" s="12" customFormat="1" ht="26.25" customHeight="1">
      <c r="A54" s="85"/>
      <c r="B54" s="88" t="s">
        <v>228</v>
      </c>
      <c r="C54" s="87"/>
      <c r="D54" s="87"/>
      <c r="E54" s="87">
        <v>59.24</v>
      </c>
      <c r="F54" s="87">
        <v>59.24</v>
      </c>
      <c r="G54" s="87">
        <v>32.3</v>
      </c>
      <c r="H54" s="87">
        <f>G54-I54</f>
        <v>0</v>
      </c>
      <c r="I54" s="87">
        <v>32.3</v>
      </c>
      <c r="J54" s="79"/>
      <c r="K54" s="79"/>
      <c r="L54" s="79"/>
    </row>
    <row r="55" spans="1:12" s="12" customFormat="1" ht="14.25" customHeight="1">
      <c r="A55" s="76" t="s">
        <v>229</v>
      </c>
      <c r="B55" s="88" t="s">
        <v>230</v>
      </c>
      <c r="C55" s="87"/>
      <c r="D55" s="87"/>
      <c r="E55" s="87">
        <v>15</v>
      </c>
      <c r="F55" s="87">
        <v>15</v>
      </c>
      <c r="G55" s="87">
        <v>0</v>
      </c>
      <c r="H55" s="87"/>
      <c r="I55" s="87"/>
      <c r="J55" s="79"/>
      <c r="K55" s="79"/>
      <c r="L55" s="79"/>
    </row>
    <row r="56" spans="1:12" ht="12.75">
      <c r="A56" s="76" t="s">
        <v>231</v>
      </c>
      <c r="B56" s="80" t="s">
        <v>232</v>
      </c>
      <c r="C56" s="95">
        <f>+C57</f>
        <v>0</v>
      </c>
      <c r="D56" s="95">
        <f aca="true" t="shared" si="24" ref="D56:I56">+D57</f>
        <v>0</v>
      </c>
      <c r="E56" s="95">
        <f t="shared" si="24"/>
        <v>92</v>
      </c>
      <c r="F56" s="95">
        <f t="shared" si="24"/>
        <v>92</v>
      </c>
      <c r="G56" s="95">
        <f t="shared" si="24"/>
        <v>79.67</v>
      </c>
      <c r="H56" s="95">
        <f t="shared" si="24"/>
        <v>13.090000000000003</v>
      </c>
      <c r="I56" s="95">
        <f t="shared" si="24"/>
        <v>66.58</v>
      </c>
      <c r="J56" s="79"/>
      <c r="K56" s="79"/>
      <c r="L56" s="79"/>
    </row>
    <row r="57" spans="1:12" s="12" customFormat="1" ht="12.75">
      <c r="A57" s="85" t="s">
        <v>233</v>
      </c>
      <c r="B57" s="88" t="s">
        <v>234</v>
      </c>
      <c r="C57" s="87"/>
      <c r="D57" s="87"/>
      <c r="E57" s="87">
        <v>92</v>
      </c>
      <c r="F57" s="87">
        <v>92</v>
      </c>
      <c r="G57" s="87">
        <v>79.67</v>
      </c>
      <c r="H57" s="87">
        <f>G57-I57</f>
        <v>13.090000000000003</v>
      </c>
      <c r="I57" s="87">
        <v>66.58</v>
      </c>
      <c r="J57" s="79"/>
      <c r="K57" s="79"/>
      <c r="L57" s="79"/>
    </row>
    <row r="58" spans="1:12" ht="12.75">
      <c r="A58" s="76" t="s">
        <v>235</v>
      </c>
      <c r="B58" s="80" t="s">
        <v>236</v>
      </c>
      <c r="C58" s="81">
        <f>+C59+C60</f>
        <v>0</v>
      </c>
      <c r="D58" s="81">
        <f aca="true" t="shared" si="25" ref="D58:I58">+D59+D60</f>
        <v>0</v>
      </c>
      <c r="E58" s="81">
        <f t="shared" si="25"/>
        <v>35.26</v>
      </c>
      <c r="F58" s="81">
        <f t="shared" si="25"/>
        <v>35.26</v>
      </c>
      <c r="G58" s="81">
        <f t="shared" si="25"/>
        <v>8.24</v>
      </c>
      <c r="H58" s="81">
        <f t="shared" si="25"/>
        <v>1.1100000000000003</v>
      </c>
      <c r="I58" s="81">
        <f t="shared" si="25"/>
        <v>7.13</v>
      </c>
      <c r="J58" s="79"/>
      <c r="K58" s="79"/>
      <c r="L58" s="79"/>
    </row>
    <row r="59" spans="1:12" ht="12.75">
      <c r="A59" s="76" t="s">
        <v>237</v>
      </c>
      <c r="B59" s="88" t="s">
        <v>238</v>
      </c>
      <c r="C59" s="87"/>
      <c r="D59" s="87"/>
      <c r="E59" s="87">
        <v>35.26</v>
      </c>
      <c r="F59" s="87">
        <v>35.26</v>
      </c>
      <c r="G59" s="87">
        <v>8.24</v>
      </c>
      <c r="H59" s="87">
        <f>G59-I59</f>
        <v>1.1100000000000003</v>
      </c>
      <c r="I59" s="87">
        <v>7.13</v>
      </c>
      <c r="J59" s="79"/>
      <c r="K59" s="79"/>
      <c r="L59" s="79"/>
    </row>
    <row r="60" spans="1:12" ht="12.75">
      <c r="A60" s="76" t="s">
        <v>239</v>
      </c>
      <c r="B60" s="88" t="s">
        <v>240</v>
      </c>
      <c r="C60" s="87"/>
      <c r="D60" s="87"/>
      <c r="E60" s="87"/>
      <c r="F60" s="87"/>
      <c r="G60" s="87"/>
      <c r="H60" s="87"/>
      <c r="I60" s="87"/>
      <c r="J60" s="79"/>
      <c r="K60" s="79"/>
      <c r="L60" s="79"/>
    </row>
    <row r="61" spans="1:12" ht="12.75">
      <c r="A61" s="85" t="s">
        <v>241</v>
      </c>
      <c r="B61" s="88" t="s">
        <v>242</v>
      </c>
      <c r="C61" s="87"/>
      <c r="D61" s="87"/>
      <c r="E61" s="87">
        <v>6.8</v>
      </c>
      <c r="F61" s="87">
        <v>6.8</v>
      </c>
      <c r="G61" s="87">
        <v>0.77</v>
      </c>
      <c r="H61" s="87">
        <f>G61-I61</f>
        <v>0</v>
      </c>
      <c r="I61" s="87">
        <v>0.77</v>
      </c>
      <c r="J61" s="79"/>
      <c r="K61" s="79"/>
      <c r="L61" s="79"/>
    </row>
    <row r="62" spans="1:12" ht="12.75">
      <c r="A62" s="85" t="s">
        <v>243</v>
      </c>
      <c r="B62" s="86" t="s">
        <v>244</v>
      </c>
      <c r="C62" s="87"/>
      <c r="D62" s="87"/>
      <c r="E62" s="87"/>
      <c r="F62" s="87"/>
      <c r="G62" s="87"/>
      <c r="H62" s="87"/>
      <c r="I62" s="87"/>
      <c r="J62" s="79"/>
      <c r="K62" s="79"/>
      <c r="L62" s="79"/>
    </row>
    <row r="63" spans="1:12" ht="12.75">
      <c r="A63" s="85" t="s">
        <v>245</v>
      </c>
      <c r="B63" s="88" t="s">
        <v>246</v>
      </c>
      <c r="C63" s="87"/>
      <c r="D63" s="87"/>
      <c r="E63" s="87"/>
      <c r="F63" s="87"/>
      <c r="G63" s="87"/>
      <c r="H63" s="87"/>
      <c r="I63" s="87"/>
      <c r="J63" s="79"/>
      <c r="K63" s="79"/>
      <c r="L63" s="79"/>
    </row>
    <row r="64" spans="1:12" s="12" customFormat="1" ht="12.75">
      <c r="A64" s="85" t="s">
        <v>247</v>
      </c>
      <c r="B64" s="88" t="s">
        <v>248</v>
      </c>
      <c r="C64" s="87"/>
      <c r="D64" s="87"/>
      <c r="E64" s="87"/>
      <c r="F64" s="87"/>
      <c r="G64" s="87"/>
      <c r="H64" s="87"/>
      <c r="I64" s="87"/>
      <c r="J64" s="79"/>
      <c r="K64" s="79"/>
      <c r="L64" s="79"/>
    </row>
    <row r="65" spans="1:12" ht="12.75">
      <c r="A65" s="76" t="s">
        <v>249</v>
      </c>
      <c r="B65" s="80" t="s">
        <v>250</v>
      </c>
      <c r="C65" s="95">
        <f>+C66+C67</f>
        <v>0</v>
      </c>
      <c r="D65" s="95">
        <f aca="true" t="shared" si="26" ref="D65:I65">+D66+D67</f>
        <v>0</v>
      </c>
      <c r="E65" s="95">
        <f t="shared" si="26"/>
        <v>32.4</v>
      </c>
      <c r="F65" s="95">
        <f t="shared" si="26"/>
        <v>32.4</v>
      </c>
      <c r="G65" s="95">
        <f t="shared" si="26"/>
        <v>21.369999999999997</v>
      </c>
      <c r="H65" s="95">
        <f t="shared" si="26"/>
        <v>1</v>
      </c>
      <c r="I65" s="95">
        <f t="shared" si="26"/>
        <v>20.369999999999997</v>
      </c>
      <c r="J65" s="79"/>
      <c r="K65" s="79"/>
      <c r="L65" s="79"/>
    </row>
    <row r="66" spans="1:12" ht="13.5" customHeight="1">
      <c r="A66" s="85" t="s">
        <v>251</v>
      </c>
      <c r="B66" s="88" t="s">
        <v>252</v>
      </c>
      <c r="C66" s="87"/>
      <c r="D66" s="87"/>
      <c r="E66" s="87">
        <v>12</v>
      </c>
      <c r="F66" s="87">
        <v>12</v>
      </c>
      <c r="G66" s="87">
        <v>9</v>
      </c>
      <c r="H66" s="87">
        <f>G66-I66</f>
        <v>1</v>
      </c>
      <c r="I66" s="87">
        <v>8</v>
      </c>
      <c r="J66" s="79"/>
      <c r="K66" s="79"/>
      <c r="L66" s="79"/>
    </row>
    <row r="67" spans="1:12" s="12" customFormat="1" ht="12.75">
      <c r="A67" s="85" t="s">
        <v>253</v>
      </c>
      <c r="B67" s="88" t="s">
        <v>254</v>
      </c>
      <c r="C67" s="87"/>
      <c r="D67" s="87"/>
      <c r="E67" s="87">
        <v>20.4</v>
      </c>
      <c r="F67" s="87">
        <v>20.4</v>
      </c>
      <c r="G67" s="87">
        <v>12.37</v>
      </c>
      <c r="H67" s="87">
        <f>G67-I67</f>
        <v>0</v>
      </c>
      <c r="I67" s="87">
        <v>12.37</v>
      </c>
      <c r="J67" s="79"/>
      <c r="K67" s="79"/>
      <c r="L67" s="79"/>
    </row>
    <row r="68" spans="1:12" s="12" customFormat="1" ht="12.75">
      <c r="A68" s="76" t="s">
        <v>255</v>
      </c>
      <c r="B68" s="80" t="s">
        <v>165</v>
      </c>
      <c r="C68" s="78">
        <f>+C69</f>
        <v>0</v>
      </c>
      <c r="D68" s="78">
        <f aca="true" t="shared" si="27" ref="D68:I69">+D69</f>
        <v>0</v>
      </c>
      <c r="E68" s="78">
        <f t="shared" si="27"/>
        <v>0</v>
      </c>
      <c r="F68" s="78">
        <f t="shared" si="27"/>
        <v>0</v>
      </c>
      <c r="G68" s="78">
        <f t="shared" si="27"/>
        <v>0</v>
      </c>
      <c r="H68" s="78">
        <f t="shared" si="27"/>
        <v>0</v>
      </c>
      <c r="I68" s="78">
        <f t="shared" si="27"/>
        <v>0</v>
      </c>
      <c r="J68" s="79"/>
      <c r="K68" s="79"/>
      <c r="L68" s="79"/>
    </row>
    <row r="69" spans="1:12" ht="12.75">
      <c r="A69" s="96" t="s">
        <v>256</v>
      </c>
      <c r="B69" s="80" t="s">
        <v>257</v>
      </c>
      <c r="C69" s="78">
        <f>+C70</f>
        <v>0</v>
      </c>
      <c r="D69" s="78">
        <f t="shared" si="27"/>
        <v>0</v>
      </c>
      <c r="E69" s="78">
        <f t="shared" si="27"/>
        <v>0</v>
      </c>
      <c r="F69" s="78">
        <f t="shared" si="27"/>
        <v>0</v>
      </c>
      <c r="G69" s="78">
        <f t="shared" si="27"/>
        <v>0</v>
      </c>
      <c r="H69" s="78">
        <f t="shared" si="27"/>
        <v>0</v>
      </c>
      <c r="I69" s="78">
        <f t="shared" si="27"/>
        <v>0</v>
      </c>
      <c r="J69" s="79"/>
      <c r="K69" s="79"/>
      <c r="L69" s="79"/>
    </row>
    <row r="70" spans="1:12" s="12" customFormat="1" ht="12.75">
      <c r="A70" s="96" t="s">
        <v>258</v>
      </c>
      <c r="B70" s="88" t="s">
        <v>259</v>
      </c>
      <c r="C70" s="87"/>
      <c r="D70" s="87"/>
      <c r="E70" s="87"/>
      <c r="F70" s="87"/>
      <c r="G70" s="87"/>
      <c r="H70" s="87"/>
      <c r="I70" s="87"/>
      <c r="J70" s="79"/>
      <c r="K70" s="79"/>
      <c r="L70" s="79"/>
    </row>
    <row r="71" spans="1:12" s="12" customFormat="1" ht="12.75">
      <c r="A71" s="76" t="s">
        <v>260</v>
      </c>
      <c r="B71" s="80" t="s">
        <v>171</v>
      </c>
      <c r="C71" s="81">
        <f>+C72</f>
        <v>0</v>
      </c>
      <c r="D71" s="81">
        <f aca="true" t="shared" si="28" ref="D71:I71">+D72</f>
        <v>0</v>
      </c>
      <c r="E71" s="81">
        <f t="shared" si="28"/>
        <v>10.42</v>
      </c>
      <c r="F71" s="81">
        <f t="shared" si="28"/>
        <v>10.42</v>
      </c>
      <c r="G71" s="81">
        <f t="shared" si="28"/>
        <v>0</v>
      </c>
      <c r="H71" s="81">
        <f t="shared" si="28"/>
        <v>0</v>
      </c>
      <c r="I71" s="81">
        <f t="shared" si="28"/>
        <v>0</v>
      </c>
      <c r="J71" s="79"/>
      <c r="K71" s="79"/>
      <c r="L71" s="79"/>
    </row>
    <row r="72" spans="1:12" s="12" customFormat="1" ht="12.75">
      <c r="A72" s="76" t="s">
        <v>261</v>
      </c>
      <c r="B72" s="80" t="s">
        <v>173</v>
      </c>
      <c r="C72" s="81">
        <f>+C73+C78</f>
        <v>0</v>
      </c>
      <c r="D72" s="81">
        <f aca="true" t="shared" si="29" ref="D72:I72">+D73+D78</f>
        <v>0</v>
      </c>
      <c r="E72" s="81">
        <f t="shared" si="29"/>
        <v>10.42</v>
      </c>
      <c r="F72" s="81">
        <f t="shared" si="29"/>
        <v>10.42</v>
      </c>
      <c r="G72" s="81">
        <f t="shared" si="29"/>
        <v>0</v>
      </c>
      <c r="H72" s="81">
        <f t="shared" si="29"/>
        <v>0</v>
      </c>
      <c r="I72" s="81">
        <f t="shared" si="29"/>
        <v>0</v>
      </c>
      <c r="J72" s="79"/>
      <c r="K72" s="79"/>
      <c r="L72" s="79"/>
    </row>
    <row r="73" spans="1:12" s="12" customFormat="1" ht="12.75">
      <c r="A73" s="76" t="s">
        <v>262</v>
      </c>
      <c r="B73" s="80" t="s">
        <v>263</v>
      </c>
      <c r="C73" s="81">
        <f>+C75+C77+C76+C74</f>
        <v>0</v>
      </c>
      <c r="D73" s="81">
        <f aca="true" t="shared" si="30" ref="D73:I73">+D75+D77+D76+D74</f>
        <v>0</v>
      </c>
      <c r="E73" s="81">
        <f t="shared" si="30"/>
        <v>10.42</v>
      </c>
      <c r="F73" s="81">
        <f t="shared" si="30"/>
        <v>10.42</v>
      </c>
      <c r="G73" s="81">
        <f t="shared" si="30"/>
        <v>0</v>
      </c>
      <c r="H73" s="81">
        <f t="shared" si="30"/>
        <v>0</v>
      </c>
      <c r="I73" s="81">
        <f t="shared" si="30"/>
        <v>0</v>
      </c>
      <c r="J73" s="79"/>
      <c r="K73" s="79"/>
      <c r="L73" s="79"/>
    </row>
    <row r="74" spans="1:12" ht="12.75">
      <c r="A74" s="76"/>
      <c r="B74" s="97" t="s">
        <v>264</v>
      </c>
      <c r="C74" s="81"/>
      <c r="D74" s="81"/>
      <c r="E74" s="81"/>
      <c r="F74" s="81"/>
      <c r="G74" s="81"/>
      <c r="H74" s="81"/>
      <c r="I74" s="81"/>
      <c r="J74" s="79"/>
      <c r="K74" s="79"/>
      <c r="L74" s="79"/>
    </row>
    <row r="75" spans="1:12" ht="12.75">
      <c r="A75" s="85" t="s">
        <v>265</v>
      </c>
      <c r="B75" s="88" t="s">
        <v>266</v>
      </c>
      <c r="C75" s="87"/>
      <c r="D75" s="87"/>
      <c r="E75" s="87">
        <v>5</v>
      </c>
      <c r="F75" s="87">
        <v>5</v>
      </c>
      <c r="G75" s="87">
        <v>0</v>
      </c>
      <c r="H75" s="87"/>
      <c r="I75" s="87"/>
      <c r="J75" s="79"/>
      <c r="K75" s="79"/>
      <c r="L75" s="79"/>
    </row>
    <row r="76" spans="1:12" ht="12.75">
      <c r="A76" s="85" t="s">
        <v>267</v>
      </c>
      <c r="B76" s="86" t="s">
        <v>268</v>
      </c>
      <c r="C76" s="87"/>
      <c r="D76" s="87"/>
      <c r="E76" s="87"/>
      <c r="F76" s="87"/>
      <c r="G76" s="87"/>
      <c r="H76" s="87"/>
      <c r="I76" s="87"/>
      <c r="J76" s="79"/>
      <c r="K76" s="79"/>
      <c r="L76" s="79"/>
    </row>
    <row r="77" spans="1:12" ht="12.75">
      <c r="A77" s="85" t="s">
        <v>269</v>
      </c>
      <c r="B77" s="88" t="s">
        <v>270</v>
      </c>
      <c r="C77" s="87"/>
      <c r="D77" s="87"/>
      <c r="E77" s="87">
        <v>5.42</v>
      </c>
      <c r="F77" s="87">
        <v>5.42</v>
      </c>
      <c r="G77" s="87">
        <v>0</v>
      </c>
      <c r="H77" s="87"/>
      <c r="I77" s="87"/>
      <c r="J77" s="79"/>
      <c r="K77" s="79"/>
      <c r="L77" s="79"/>
    </row>
    <row r="78" spans="1:12" ht="12.75">
      <c r="A78" s="98"/>
      <c r="B78" s="86" t="s">
        <v>271</v>
      </c>
      <c r="C78" s="87"/>
      <c r="D78" s="87"/>
      <c r="E78" s="87"/>
      <c r="F78" s="87"/>
      <c r="G78" s="87"/>
      <c r="H78" s="87"/>
      <c r="I78" s="87"/>
      <c r="J78" s="79"/>
      <c r="K78" s="79"/>
      <c r="L78" s="79"/>
    </row>
    <row r="79" spans="1:12" ht="12.75">
      <c r="A79" s="85" t="s">
        <v>183</v>
      </c>
      <c r="B79" s="80" t="s">
        <v>272</v>
      </c>
      <c r="C79" s="87"/>
      <c r="D79" s="87"/>
      <c r="E79" s="87"/>
      <c r="F79" s="87"/>
      <c r="G79" s="87"/>
      <c r="H79" s="87"/>
      <c r="I79" s="87"/>
      <c r="J79" s="79"/>
      <c r="K79" s="79"/>
      <c r="L79" s="79"/>
    </row>
    <row r="80" spans="1:12" s="91" customFormat="1" ht="11.25" customHeight="1">
      <c r="A80" s="85" t="s">
        <v>273</v>
      </c>
      <c r="B80" s="80" t="s">
        <v>274</v>
      </c>
      <c r="C80" s="78">
        <f>+C42-C82+C23+C71+C163</f>
        <v>0</v>
      </c>
      <c r="D80" s="78">
        <f aca="true" t="shared" si="31" ref="D80:I80">+D42-D82+D23+D71+D163</f>
        <v>0</v>
      </c>
      <c r="E80" s="78">
        <f t="shared" si="31"/>
        <v>3483.3299999999767</v>
      </c>
      <c r="F80" s="78">
        <f t="shared" si="31"/>
        <v>3483.3299999999767</v>
      </c>
      <c r="G80" s="78">
        <f t="shared" si="31"/>
        <v>2788.1499999999755</v>
      </c>
      <c r="H80" s="78">
        <f t="shared" si="31"/>
        <v>448.3699999999986</v>
      </c>
      <c r="I80" s="78">
        <f t="shared" si="31"/>
        <v>2339.779999999999</v>
      </c>
      <c r="J80" s="79"/>
      <c r="K80" s="79"/>
      <c r="L80" s="79"/>
    </row>
    <row r="81" spans="1:12" s="12" customFormat="1" ht="25.5">
      <c r="A81" s="85"/>
      <c r="B81" s="113" t="s">
        <v>275</v>
      </c>
      <c r="C81" s="78"/>
      <c r="D81" s="78"/>
      <c r="E81" s="78"/>
      <c r="F81" s="78"/>
      <c r="G81" s="78"/>
      <c r="H81" s="78"/>
      <c r="I81" s="78"/>
      <c r="J81" s="79"/>
      <c r="K81" s="79"/>
      <c r="L81" s="79"/>
    </row>
    <row r="82" spans="1:12" s="91" customFormat="1" ht="15">
      <c r="A82" s="85"/>
      <c r="B82" s="93" t="s">
        <v>276</v>
      </c>
      <c r="C82" s="99">
        <f>+C83+C114+C140+C142+C158+C160</f>
        <v>0</v>
      </c>
      <c r="D82" s="99">
        <f aca="true" t="shared" si="32" ref="D82:I82">+D83+D114+D140+D142+D158+D160</f>
        <v>204947.02</v>
      </c>
      <c r="E82" s="99">
        <f t="shared" si="32"/>
        <v>194099.94999999998</v>
      </c>
      <c r="F82" s="99">
        <f t="shared" si="32"/>
        <v>194099.94999999998</v>
      </c>
      <c r="G82" s="99">
        <f t="shared" si="32"/>
        <v>169220.99000000002</v>
      </c>
      <c r="H82" s="99">
        <f t="shared" si="32"/>
        <v>18058.41</v>
      </c>
      <c r="I82" s="99">
        <f t="shared" si="32"/>
        <v>151162.58000000002</v>
      </c>
      <c r="J82" s="79"/>
      <c r="K82" s="79"/>
      <c r="L82" s="79"/>
    </row>
    <row r="83" spans="1:12" s="91" customFormat="1" ht="25.5">
      <c r="A83" s="76" t="s">
        <v>277</v>
      </c>
      <c r="B83" s="80" t="s">
        <v>278</v>
      </c>
      <c r="C83" s="81">
        <f>+C84+C89+C99+C110+C112</f>
        <v>0</v>
      </c>
      <c r="D83" s="81">
        <f aca="true" t="shared" si="33" ref="D83:I83">+D84+D89+D99+D110+D112</f>
        <v>91546.42</v>
      </c>
      <c r="E83" s="81">
        <f t="shared" si="33"/>
        <v>80887.34999999999</v>
      </c>
      <c r="F83" s="81">
        <f t="shared" si="33"/>
        <v>80887.34999999999</v>
      </c>
      <c r="G83" s="81">
        <f t="shared" si="33"/>
        <v>77003.89000000001</v>
      </c>
      <c r="H83" s="81">
        <f t="shared" si="33"/>
        <v>8558.93</v>
      </c>
      <c r="I83" s="81">
        <f t="shared" si="33"/>
        <v>68444.96</v>
      </c>
      <c r="J83" s="79"/>
      <c r="K83" s="79"/>
      <c r="L83" s="79"/>
    </row>
    <row r="84" spans="1:12" s="91" customFormat="1" ht="12.75">
      <c r="A84" s="85" t="s">
        <v>279</v>
      </c>
      <c r="B84" s="80" t="s">
        <v>280</v>
      </c>
      <c r="C84" s="78">
        <f>+C85+C86+C87</f>
        <v>0</v>
      </c>
      <c r="D84" s="78">
        <f aca="true" t="shared" si="34" ref="D84:I84">+D85+D86+D87</f>
        <v>54448</v>
      </c>
      <c r="E84" s="78">
        <f t="shared" si="34"/>
        <v>49005.02</v>
      </c>
      <c r="F84" s="78">
        <f t="shared" si="34"/>
        <v>49005.02</v>
      </c>
      <c r="G84" s="78">
        <f t="shared" si="34"/>
        <v>48850.33</v>
      </c>
      <c r="H84" s="78">
        <f t="shared" si="34"/>
        <v>5009.259999999998</v>
      </c>
      <c r="I84" s="78">
        <f t="shared" si="34"/>
        <v>43841.07</v>
      </c>
      <c r="J84" s="79"/>
      <c r="K84" s="79"/>
      <c r="L84" s="79"/>
    </row>
    <row r="85" spans="1:12" s="91" customFormat="1" ht="12.75">
      <c r="A85" s="85"/>
      <c r="B85" s="86" t="s">
        <v>281</v>
      </c>
      <c r="C85" s="87"/>
      <c r="D85" s="87">
        <v>53263</v>
      </c>
      <c r="E85" s="87">
        <v>47926.02</v>
      </c>
      <c r="F85" s="87">
        <v>47926.02</v>
      </c>
      <c r="G85" s="87">
        <v>47918.24</v>
      </c>
      <c r="H85" s="87">
        <f>G85-I85</f>
        <v>4928.8499999999985</v>
      </c>
      <c r="I85" s="87">
        <v>42989.39</v>
      </c>
      <c r="J85" s="79"/>
      <c r="K85" s="79"/>
      <c r="L85" s="79"/>
    </row>
    <row r="86" spans="1:12" ht="12.75">
      <c r="A86" s="85"/>
      <c r="B86" s="86" t="s">
        <v>282</v>
      </c>
      <c r="C86" s="87"/>
      <c r="D86" s="87">
        <v>5</v>
      </c>
      <c r="E86" s="87">
        <v>5</v>
      </c>
      <c r="F86" s="87">
        <v>5</v>
      </c>
      <c r="G86" s="87">
        <v>4.47</v>
      </c>
      <c r="H86" s="87">
        <f>G86-I86</f>
        <v>4.47</v>
      </c>
      <c r="I86" s="87"/>
      <c r="J86" s="79"/>
      <c r="K86" s="79"/>
      <c r="L86" s="79"/>
    </row>
    <row r="87" spans="1:12" ht="51">
      <c r="A87" s="85"/>
      <c r="B87" s="86" t="s">
        <v>283</v>
      </c>
      <c r="C87" s="87"/>
      <c r="D87" s="87">
        <v>1180</v>
      </c>
      <c r="E87" s="87">
        <v>1074</v>
      </c>
      <c r="F87" s="87">
        <v>1074</v>
      </c>
      <c r="G87" s="87">
        <v>927.62</v>
      </c>
      <c r="H87" s="87">
        <f>G87-I87</f>
        <v>75.94000000000005</v>
      </c>
      <c r="I87" s="87">
        <v>851.68</v>
      </c>
      <c r="J87" s="79"/>
      <c r="K87" s="79"/>
      <c r="L87" s="79"/>
    </row>
    <row r="88" spans="1:12" s="91" customFormat="1" ht="25.5">
      <c r="A88" s="85"/>
      <c r="B88" s="113" t="s">
        <v>275</v>
      </c>
      <c r="C88" s="87"/>
      <c r="D88" s="87"/>
      <c r="E88" s="87"/>
      <c r="F88" s="87"/>
      <c r="G88" s="87">
        <v>-27.18</v>
      </c>
      <c r="H88" s="87">
        <f>G88-I88</f>
        <v>-5.350000000000001</v>
      </c>
      <c r="I88" s="87">
        <v>-21.83</v>
      </c>
      <c r="J88" s="79"/>
      <c r="K88" s="79"/>
      <c r="L88" s="79"/>
    </row>
    <row r="89" spans="1:12" ht="38.25">
      <c r="A89" s="85" t="s">
        <v>284</v>
      </c>
      <c r="B89" s="80" t="s">
        <v>285</v>
      </c>
      <c r="C89" s="87">
        <f>C90+C91+C92+C93+C94+C95+C96+C97</f>
        <v>0</v>
      </c>
      <c r="D89" s="87">
        <f aca="true" t="shared" si="35" ref="D89:I89">D90+D91+D92+D93+D94+D95+D96+D97</f>
        <v>22318.72</v>
      </c>
      <c r="E89" s="87">
        <f t="shared" si="35"/>
        <v>20307</v>
      </c>
      <c r="F89" s="87">
        <f t="shared" si="35"/>
        <v>20307</v>
      </c>
      <c r="G89" s="87">
        <f t="shared" si="35"/>
        <v>18642.66</v>
      </c>
      <c r="H89" s="87">
        <f t="shared" si="35"/>
        <v>1924.6200000000013</v>
      </c>
      <c r="I89" s="87">
        <f t="shared" si="35"/>
        <v>16718.04</v>
      </c>
      <c r="J89" s="79"/>
      <c r="K89" s="79"/>
      <c r="L89" s="79"/>
    </row>
    <row r="90" spans="1:12" s="12" customFormat="1" ht="12.75">
      <c r="A90" s="85"/>
      <c r="B90" s="104" t="s">
        <v>286</v>
      </c>
      <c r="C90" s="87"/>
      <c r="D90" s="87">
        <v>41</v>
      </c>
      <c r="E90" s="87">
        <v>32</v>
      </c>
      <c r="F90" s="87">
        <v>32</v>
      </c>
      <c r="G90" s="87">
        <v>29.42</v>
      </c>
      <c r="H90" s="87">
        <f>G90-I90</f>
        <v>4.420000000000002</v>
      </c>
      <c r="I90" s="87">
        <v>25</v>
      </c>
      <c r="J90" s="79"/>
      <c r="K90" s="79"/>
      <c r="L90" s="79"/>
    </row>
    <row r="91" spans="1:12" ht="25.5">
      <c r="A91" s="85"/>
      <c r="B91" s="104" t="s">
        <v>287</v>
      </c>
      <c r="C91" s="87"/>
      <c r="D91" s="87"/>
      <c r="E91" s="87"/>
      <c r="F91" s="87"/>
      <c r="G91" s="87"/>
      <c r="H91" s="87"/>
      <c r="I91" s="87"/>
      <c r="J91" s="79"/>
      <c r="K91" s="79"/>
      <c r="L91" s="79"/>
    </row>
    <row r="92" spans="1:12" ht="25.5">
      <c r="A92" s="85"/>
      <c r="B92" s="104" t="s">
        <v>288</v>
      </c>
      <c r="C92" s="87"/>
      <c r="D92" s="87">
        <v>1326.89</v>
      </c>
      <c r="E92" s="87">
        <v>1010</v>
      </c>
      <c r="F92" s="87">
        <v>1010</v>
      </c>
      <c r="G92" s="87">
        <v>985.93</v>
      </c>
      <c r="H92" s="87">
        <f>G92-I92</f>
        <v>128.7399999999999</v>
      </c>
      <c r="I92" s="87">
        <v>857.19</v>
      </c>
      <c r="J92" s="79"/>
      <c r="K92" s="79"/>
      <c r="L92" s="79"/>
    </row>
    <row r="93" spans="1:12" ht="12.75">
      <c r="A93" s="85"/>
      <c r="B93" s="104" t="s">
        <v>289</v>
      </c>
      <c r="C93" s="87"/>
      <c r="D93" s="87">
        <v>8905.69</v>
      </c>
      <c r="E93" s="87">
        <v>8180</v>
      </c>
      <c r="F93" s="87">
        <v>8180</v>
      </c>
      <c r="G93" s="87">
        <v>7336</v>
      </c>
      <c r="H93" s="87">
        <f>G93-I93</f>
        <v>845.7600000000002</v>
      </c>
      <c r="I93" s="87">
        <v>6490.24</v>
      </c>
      <c r="J93" s="79"/>
      <c r="K93" s="79"/>
      <c r="L93" s="79"/>
    </row>
    <row r="94" spans="1:12" ht="12.75">
      <c r="A94" s="85"/>
      <c r="B94" s="114" t="s">
        <v>290</v>
      </c>
      <c r="C94" s="87"/>
      <c r="D94" s="87"/>
      <c r="E94" s="87"/>
      <c r="F94" s="87"/>
      <c r="G94" s="87"/>
      <c r="H94" s="87"/>
      <c r="I94" s="87"/>
      <c r="J94" s="79"/>
      <c r="K94" s="79"/>
      <c r="L94" s="79"/>
    </row>
    <row r="95" spans="1:12" ht="25.5">
      <c r="A95" s="85"/>
      <c r="B95" s="104" t="s">
        <v>291</v>
      </c>
      <c r="C95" s="87"/>
      <c r="D95" s="87">
        <v>345.42</v>
      </c>
      <c r="E95" s="87">
        <v>281</v>
      </c>
      <c r="F95" s="87">
        <v>281</v>
      </c>
      <c r="G95" s="87">
        <v>256.13</v>
      </c>
      <c r="H95" s="87">
        <f>G95-I95</f>
        <v>13.650000000000006</v>
      </c>
      <c r="I95" s="87">
        <v>242.48</v>
      </c>
      <c r="J95" s="79"/>
      <c r="K95" s="79"/>
      <c r="L95" s="79"/>
    </row>
    <row r="96" spans="1:12" ht="12.75">
      <c r="A96" s="85"/>
      <c r="B96" s="115" t="s">
        <v>292</v>
      </c>
      <c r="C96" s="87"/>
      <c r="D96" s="87">
        <v>11699.72</v>
      </c>
      <c r="E96" s="87">
        <v>10804</v>
      </c>
      <c r="F96" s="87">
        <v>10804</v>
      </c>
      <c r="G96" s="87">
        <v>10035.18</v>
      </c>
      <c r="H96" s="87">
        <f>G96-I96</f>
        <v>932.0500000000011</v>
      </c>
      <c r="I96" s="87">
        <v>9103.13</v>
      </c>
      <c r="J96" s="79"/>
      <c r="K96" s="79"/>
      <c r="L96" s="79"/>
    </row>
    <row r="97" spans="1:12" ht="12.75">
      <c r="A97" s="85"/>
      <c r="B97" s="115" t="s">
        <v>293</v>
      </c>
      <c r="C97" s="87"/>
      <c r="D97" s="87"/>
      <c r="E97" s="87"/>
      <c r="F97" s="87"/>
      <c r="G97" s="87"/>
      <c r="H97" s="87"/>
      <c r="I97" s="87"/>
      <c r="J97" s="79"/>
      <c r="K97" s="79"/>
      <c r="L97" s="79"/>
    </row>
    <row r="98" spans="1:12" ht="25.5">
      <c r="A98" s="85"/>
      <c r="B98" s="113" t="s">
        <v>275</v>
      </c>
      <c r="C98" s="87"/>
      <c r="D98" s="87"/>
      <c r="E98" s="87"/>
      <c r="F98" s="87"/>
      <c r="G98" s="87"/>
      <c r="H98" s="87"/>
      <c r="I98" s="87"/>
      <c r="J98" s="79"/>
      <c r="K98" s="79"/>
      <c r="L98" s="79"/>
    </row>
    <row r="99" spans="1:12" ht="25.5">
      <c r="A99" s="85" t="s">
        <v>294</v>
      </c>
      <c r="B99" s="80" t="s">
        <v>295</v>
      </c>
      <c r="C99" s="87">
        <f>C100+C101+C102+C103+C104+C105+C106+C107+C108</f>
        <v>0</v>
      </c>
      <c r="D99" s="87">
        <f aca="true" t="shared" si="36" ref="D99:I99">D100+D101+D102+D103+D104+D105+D106+D107+D108</f>
        <v>1190.25</v>
      </c>
      <c r="E99" s="87">
        <f t="shared" si="36"/>
        <v>937</v>
      </c>
      <c r="F99" s="87">
        <f t="shared" si="36"/>
        <v>937</v>
      </c>
      <c r="G99" s="87">
        <f t="shared" si="36"/>
        <v>839.42</v>
      </c>
      <c r="H99" s="87">
        <f t="shared" si="36"/>
        <v>102.93999999999994</v>
      </c>
      <c r="I99" s="87">
        <f t="shared" si="36"/>
        <v>736.48</v>
      </c>
      <c r="J99" s="79"/>
      <c r="K99" s="79"/>
      <c r="L99" s="79"/>
    </row>
    <row r="100" spans="1:12" ht="12.75">
      <c r="A100" s="85"/>
      <c r="B100" s="104" t="s">
        <v>289</v>
      </c>
      <c r="C100" s="87"/>
      <c r="D100" s="87">
        <v>1127.48</v>
      </c>
      <c r="E100" s="87">
        <v>898</v>
      </c>
      <c r="F100" s="87">
        <v>898</v>
      </c>
      <c r="G100" s="87">
        <v>801.02</v>
      </c>
      <c r="H100" s="87">
        <f>G100-I100</f>
        <v>97.42999999999995</v>
      </c>
      <c r="I100" s="87">
        <v>703.59</v>
      </c>
      <c r="J100" s="79"/>
      <c r="K100" s="79"/>
      <c r="L100" s="79"/>
    </row>
    <row r="101" spans="1:12" ht="25.5">
      <c r="A101" s="85"/>
      <c r="B101" s="116" t="s">
        <v>296</v>
      </c>
      <c r="C101" s="87"/>
      <c r="D101" s="87"/>
      <c r="E101" s="87"/>
      <c r="F101" s="87"/>
      <c r="G101" s="87"/>
      <c r="H101" s="87"/>
      <c r="I101" s="87"/>
      <c r="J101" s="79"/>
      <c r="K101" s="79"/>
      <c r="L101" s="79"/>
    </row>
    <row r="102" spans="1:12" ht="12.75">
      <c r="A102" s="85"/>
      <c r="B102" s="117" t="s">
        <v>297</v>
      </c>
      <c r="C102" s="87"/>
      <c r="D102" s="87">
        <v>62.77</v>
      </c>
      <c r="E102" s="87">
        <v>39</v>
      </c>
      <c r="F102" s="87">
        <v>39</v>
      </c>
      <c r="G102" s="87">
        <v>38.4</v>
      </c>
      <c r="H102" s="87">
        <f>G102-I102</f>
        <v>5.509999999999998</v>
      </c>
      <c r="I102" s="87">
        <v>32.89</v>
      </c>
      <c r="J102" s="79"/>
      <c r="K102" s="79"/>
      <c r="L102" s="79"/>
    </row>
    <row r="103" spans="1:12" ht="25.5">
      <c r="A103" s="85"/>
      <c r="B103" s="117" t="s">
        <v>298</v>
      </c>
      <c r="C103" s="87"/>
      <c r="D103" s="87"/>
      <c r="E103" s="87"/>
      <c r="F103" s="87"/>
      <c r="G103" s="87"/>
      <c r="H103" s="87"/>
      <c r="I103" s="87"/>
      <c r="J103" s="79"/>
      <c r="K103" s="79"/>
      <c r="L103" s="79"/>
    </row>
    <row r="104" spans="1:12" ht="25.5">
      <c r="A104" s="85"/>
      <c r="B104" s="117" t="s">
        <v>299</v>
      </c>
      <c r="C104" s="87"/>
      <c r="D104" s="87"/>
      <c r="E104" s="87"/>
      <c r="F104" s="87"/>
      <c r="G104" s="87"/>
      <c r="H104" s="87"/>
      <c r="I104" s="87"/>
      <c r="J104" s="79"/>
      <c r="K104" s="79"/>
      <c r="L104" s="79"/>
    </row>
    <row r="105" spans="1:12" ht="12.75">
      <c r="A105" s="85"/>
      <c r="B105" s="104" t="s">
        <v>286</v>
      </c>
      <c r="C105" s="87"/>
      <c r="D105" s="87"/>
      <c r="E105" s="87"/>
      <c r="F105" s="87"/>
      <c r="G105" s="87"/>
      <c r="H105" s="87"/>
      <c r="I105" s="87"/>
      <c r="J105" s="79"/>
      <c r="K105" s="79"/>
      <c r="L105" s="79"/>
    </row>
    <row r="106" spans="1:12" s="12" customFormat="1" ht="12.75">
      <c r="A106" s="85"/>
      <c r="B106" s="117" t="s">
        <v>300</v>
      </c>
      <c r="C106" s="87"/>
      <c r="D106" s="87"/>
      <c r="E106" s="87"/>
      <c r="F106" s="87"/>
      <c r="G106" s="87"/>
      <c r="H106" s="87"/>
      <c r="I106" s="87"/>
      <c r="J106" s="79"/>
      <c r="K106" s="79"/>
      <c r="L106" s="79"/>
    </row>
    <row r="107" spans="1:12" s="12" customFormat="1" ht="12.75">
      <c r="A107" s="85"/>
      <c r="B107" s="118" t="s">
        <v>301</v>
      </c>
      <c r="C107" s="87"/>
      <c r="D107" s="87"/>
      <c r="E107" s="87"/>
      <c r="F107" s="87"/>
      <c r="G107" s="87"/>
      <c r="H107" s="87"/>
      <c r="I107" s="87"/>
      <c r="J107" s="79"/>
      <c r="K107" s="79"/>
      <c r="L107" s="79"/>
    </row>
    <row r="108" spans="1:12" s="12" customFormat="1" ht="25.5">
      <c r="A108" s="85"/>
      <c r="B108" s="118" t="s">
        <v>302</v>
      </c>
      <c r="C108" s="87"/>
      <c r="D108" s="87"/>
      <c r="E108" s="87"/>
      <c r="F108" s="87"/>
      <c r="G108" s="87"/>
      <c r="H108" s="87"/>
      <c r="I108" s="87"/>
      <c r="J108" s="79"/>
      <c r="K108" s="79"/>
      <c r="L108" s="79"/>
    </row>
    <row r="109" spans="1:12" s="12" customFormat="1" ht="25.5">
      <c r="A109" s="85"/>
      <c r="B109" s="113" t="s">
        <v>275</v>
      </c>
      <c r="C109" s="87"/>
      <c r="D109" s="87"/>
      <c r="E109" s="87"/>
      <c r="F109" s="87"/>
      <c r="G109" s="87"/>
      <c r="H109" s="87"/>
      <c r="I109" s="87"/>
      <c r="J109" s="79"/>
      <c r="K109" s="79"/>
      <c r="L109" s="79"/>
    </row>
    <row r="110" spans="1:12" s="12" customFormat="1" ht="25.5">
      <c r="A110" s="85" t="s">
        <v>303</v>
      </c>
      <c r="B110" s="100" t="s">
        <v>304</v>
      </c>
      <c r="C110" s="78"/>
      <c r="D110" s="78">
        <v>10979.45</v>
      </c>
      <c r="E110" s="78">
        <v>8522.33</v>
      </c>
      <c r="F110" s="78">
        <v>8522.33</v>
      </c>
      <c r="G110" s="78">
        <v>6955.02</v>
      </c>
      <c r="H110" s="87">
        <f>G110-I110</f>
        <v>1342.1100000000006</v>
      </c>
      <c r="I110" s="78">
        <v>5612.91</v>
      </c>
      <c r="J110" s="79"/>
      <c r="K110" s="79"/>
      <c r="L110" s="79"/>
    </row>
    <row r="111" spans="1:12" ht="25.5">
      <c r="A111" s="85"/>
      <c r="B111" s="113" t="s">
        <v>275</v>
      </c>
      <c r="C111" s="78"/>
      <c r="D111" s="78"/>
      <c r="E111" s="78"/>
      <c r="F111" s="78"/>
      <c r="G111" s="78"/>
      <c r="H111" s="78"/>
      <c r="I111" s="78"/>
      <c r="J111" s="79"/>
      <c r="K111" s="79"/>
      <c r="L111" s="79"/>
    </row>
    <row r="112" spans="1:12" ht="12.75">
      <c r="A112" s="85" t="s">
        <v>305</v>
      </c>
      <c r="B112" s="88" t="s">
        <v>306</v>
      </c>
      <c r="C112" s="87"/>
      <c r="D112" s="87">
        <v>2610</v>
      </c>
      <c r="E112" s="87">
        <v>2116</v>
      </c>
      <c r="F112" s="87">
        <v>2116</v>
      </c>
      <c r="G112" s="87">
        <v>1716.46</v>
      </c>
      <c r="H112" s="87">
        <f>G112-I112</f>
        <v>180</v>
      </c>
      <c r="I112" s="87">
        <v>1536.46</v>
      </c>
      <c r="J112" s="79"/>
      <c r="K112" s="79"/>
      <c r="L112" s="79"/>
    </row>
    <row r="113" spans="1:12" ht="25.5">
      <c r="A113" s="85"/>
      <c r="B113" s="113" t="s">
        <v>275</v>
      </c>
      <c r="C113" s="87"/>
      <c r="D113" s="87"/>
      <c r="E113" s="87"/>
      <c r="F113" s="87"/>
      <c r="G113" s="87">
        <v>-2.56</v>
      </c>
      <c r="H113" s="87">
        <f>G113-I113</f>
        <v>0</v>
      </c>
      <c r="I113" s="87">
        <v>-2.56</v>
      </c>
      <c r="J113" s="79"/>
      <c r="K113" s="79"/>
      <c r="L113" s="79"/>
    </row>
    <row r="114" spans="1:12" s="12" customFormat="1" ht="12.75">
      <c r="A114" s="76" t="s">
        <v>307</v>
      </c>
      <c r="B114" s="80" t="s">
        <v>308</v>
      </c>
      <c r="C114" s="81">
        <f>+C115+C120+C124+C129+C135</f>
        <v>0</v>
      </c>
      <c r="D114" s="81">
        <f aca="true" t="shared" si="37" ref="D114:I114">+D115+D120+D124+D129+D135</f>
        <v>32804.83</v>
      </c>
      <c r="E114" s="81">
        <f t="shared" si="37"/>
        <v>32716.83</v>
      </c>
      <c r="F114" s="81">
        <f t="shared" si="37"/>
        <v>32716.83</v>
      </c>
      <c r="G114" s="81">
        <f t="shared" si="37"/>
        <v>26961.169999999995</v>
      </c>
      <c r="H114" s="81">
        <f t="shared" si="37"/>
        <v>2503.0499999999993</v>
      </c>
      <c r="I114" s="81">
        <f t="shared" si="37"/>
        <v>24458.120000000003</v>
      </c>
      <c r="J114" s="79"/>
      <c r="K114" s="79"/>
      <c r="L114" s="79"/>
    </row>
    <row r="115" spans="1:12" s="12" customFormat="1" ht="12.75">
      <c r="A115" s="76" t="s">
        <v>309</v>
      </c>
      <c r="B115" s="80" t="s">
        <v>310</v>
      </c>
      <c r="C115" s="78">
        <f>+C116+C118+C117</f>
        <v>0</v>
      </c>
      <c r="D115" s="78">
        <f aca="true" t="shared" si="38" ref="D115:I115">+D116+D117+D118</f>
        <v>19410.83</v>
      </c>
      <c r="E115" s="78">
        <f t="shared" si="38"/>
        <v>19464.83</v>
      </c>
      <c r="F115" s="78">
        <f t="shared" si="38"/>
        <v>19464.83</v>
      </c>
      <c r="G115" s="78">
        <f t="shared" si="38"/>
        <v>16065.369999999999</v>
      </c>
      <c r="H115" s="78">
        <f t="shared" si="38"/>
        <v>1493.4600000000003</v>
      </c>
      <c r="I115" s="78">
        <f t="shared" si="38"/>
        <v>14571.91</v>
      </c>
      <c r="J115" s="79"/>
      <c r="K115" s="79"/>
      <c r="L115" s="79"/>
    </row>
    <row r="116" spans="1:12" s="12" customFormat="1" ht="12.75">
      <c r="A116" s="85"/>
      <c r="B116" s="101" t="s">
        <v>311</v>
      </c>
      <c r="C116" s="87"/>
      <c r="D116" s="87">
        <v>18787</v>
      </c>
      <c r="E116" s="87">
        <v>18841</v>
      </c>
      <c r="F116" s="87">
        <v>18841</v>
      </c>
      <c r="G116" s="87">
        <v>15567.24</v>
      </c>
      <c r="H116" s="87">
        <f>G116-I116</f>
        <v>1444.9300000000003</v>
      </c>
      <c r="I116" s="87">
        <v>14122.31</v>
      </c>
      <c r="J116" s="79"/>
      <c r="K116" s="79"/>
      <c r="L116" s="79"/>
    </row>
    <row r="117" spans="1:12" s="12" customFormat="1" ht="12.75">
      <c r="A117" s="85"/>
      <c r="B117" s="101" t="s">
        <v>377</v>
      </c>
      <c r="C117" s="87"/>
      <c r="D117" s="10">
        <v>0</v>
      </c>
      <c r="E117" s="10">
        <v>0</v>
      </c>
      <c r="F117" s="10">
        <v>0</v>
      </c>
      <c r="G117" s="10">
        <v>0</v>
      </c>
      <c r="H117" s="10">
        <v>0</v>
      </c>
      <c r="I117" s="79">
        <v>0</v>
      </c>
      <c r="J117" s="79"/>
      <c r="K117" s="79"/>
      <c r="L117" s="79"/>
    </row>
    <row r="118" spans="1:12" s="12" customFormat="1" ht="12.75">
      <c r="A118" s="85"/>
      <c r="B118" s="101" t="s">
        <v>312</v>
      </c>
      <c r="C118" s="87"/>
      <c r="D118" s="87">
        <v>623.83</v>
      </c>
      <c r="E118" s="87">
        <v>623.83</v>
      </c>
      <c r="F118" s="87">
        <v>623.83</v>
      </c>
      <c r="G118" s="87">
        <v>498.13</v>
      </c>
      <c r="H118" s="87">
        <f>G118-I118</f>
        <v>48.52999999999997</v>
      </c>
      <c r="I118" s="87">
        <v>449.6</v>
      </c>
      <c r="J118" s="79"/>
      <c r="K118" s="79"/>
      <c r="L118" s="79"/>
    </row>
    <row r="119" spans="1:12" s="12" customFormat="1" ht="25.5">
      <c r="A119" s="85"/>
      <c r="B119" s="113" t="s">
        <v>275</v>
      </c>
      <c r="C119" s="87"/>
      <c r="D119" s="87"/>
      <c r="E119" s="87"/>
      <c r="F119" s="87"/>
      <c r="G119" s="87">
        <v>-4.89</v>
      </c>
      <c r="H119" s="87">
        <f>G119-I119</f>
        <v>0.45999999999999996</v>
      </c>
      <c r="I119" s="87">
        <v>-5.35</v>
      </c>
      <c r="J119" s="79"/>
      <c r="K119" s="79"/>
      <c r="L119" s="79"/>
    </row>
    <row r="120" spans="1:12" s="12" customFormat="1" ht="12.75">
      <c r="A120" s="85" t="s">
        <v>313</v>
      </c>
      <c r="B120" s="102" t="s">
        <v>314</v>
      </c>
      <c r="C120" s="87">
        <f>C121+C122</f>
        <v>0</v>
      </c>
      <c r="D120" s="87">
        <f aca="true" t="shared" si="39" ref="D120:I120">D121+D122</f>
        <v>4511</v>
      </c>
      <c r="E120" s="87">
        <f t="shared" si="39"/>
        <v>4440</v>
      </c>
      <c r="F120" s="87">
        <f t="shared" si="39"/>
        <v>4440</v>
      </c>
      <c r="G120" s="87">
        <f t="shared" si="39"/>
        <v>3702.18</v>
      </c>
      <c r="H120" s="87">
        <f t="shared" si="39"/>
        <v>355.92999999999984</v>
      </c>
      <c r="I120" s="87">
        <f t="shared" si="39"/>
        <v>3346.25</v>
      </c>
      <c r="J120" s="79"/>
      <c r="K120" s="79"/>
      <c r="L120" s="79"/>
    </row>
    <row r="121" spans="1:12" s="12" customFormat="1" ht="15">
      <c r="A121" s="85"/>
      <c r="B121" s="127" t="s">
        <v>281</v>
      </c>
      <c r="C121" s="87"/>
      <c r="D121" s="87">
        <v>4511</v>
      </c>
      <c r="E121" s="87">
        <v>4440</v>
      </c>
      <c r="F121" s="87">
        <v>4440</v>
      </c>
      <c r="G121" s="87">
        <v>3702.18</v>
      </c>
      <c r="H121" s="87">
        <f>G121-I121</f>
        <v>355.92999999999984</v>
      </c>
      <c r="I121" s="87">
        <v>3346.25</v>
      </c>
      <c r="J121" s="79"/>
      <c r="K121" s="79"/>
      <c r="L121" s="79"/>
    </row>
    <row r="122" spans="1:12" s="12" customFormat="1" ht="15">
      <c r="A122" s="85"/>
      <c r="B122" s="127" t="s">
        <v>378</v>
      </c>
      <c r="C122" s="87"/>
      <c r="D122" s="10">
        <v>0</v>
      </c>
      <c r="E122" s="10">
        <v>0</v>
      </c>
      <c r="F122" s="10">
        <v>0</v>
      </c>
      <c r="G122" s="97">
        <v>0</v>
      </c>
      <c r="H122" s="97">
        <v>0</v>
      </c>
      <c r="I122" s="79">
        <v>0</v>
      </c>
      <c r="J122" s="79"/>
      <c r="K122" s="79"/>
      <c r="L122" s="79"/>
    </row>
    <row r="123" spans="1:12" s="12" customFormat="1" ht="25.5">
      <c r="A123" s="85"/>
      <c r="B123" s="113" t="s">
        <v>275</v>
      </c>
      <c r="C123" s="87"/>
      <c r="D123" s="10"/>
      <c r="E123" s="10"/>
      <c r="F123" s="10"/>
      <c r="G123" s="87">
        <v>-18.9</v>
      </c>
      <c r="H123" s="87">
        <f>G123-I123</f>
        <v>-0.029999999999997584</v>
      </c>
      <c r="I123" s="87">
        <v>-18.87</v>
      </c>
      <c r="J123" s="79"/>
      <c r="K123" s="79"/>
      <c r="L123" s="79"/>
    </row>
    <row r="124" spans="1:12" s="12" customFormat="1" ht="12.75">
      <c r="A124" s="76" t="s">
        <v>315</v>
      </c>
      <c r="B124" s="103" t="s">
        <v>316</v>
      </c>
      <c r="C124" s="87">
        <f>+C125+C127+C126</f>
        <v>0</v>
      </c>
      <c r="D124" s="87">
        <f aca="true" t="shared" si="40" ref="D124:I124">+D125+D127+D126</f>
        <v>724</v>
      </c>
      <c r="E124" s="87">
        <f t="shared" si="40"/>
        <v>723</v>
      </c>
      <c r="F124" s="87">
        <f t="shared" si="40"/>
        <v>723</v>
      </c>
      <c r="G124" s="87">
        <f t="shared" si="40"/>
        <v>633.67</v>
      </c>
      <c r="H124" s="87">
        <f t="shared" si="40"/>
        <v>58.51999999999998</v>
      </c>
      <c r="I124" s="87">
        <f t="shared" si="40"/>
        <v>575.15</v>
      </c>
      <c r="J124" s="79"/>
      <c r="K124" s="79"/>
      <c r="L124" s="79"/>
    </row>
    <row r="125" spans="1:12" ht="12.75">
      <c r="A125" s="85"/>
      <c r="B125" s="101" t="s">
        <v>311</v>
      </c>
      <c r="C125" s="87"/>
      <c r="D125" s="87">
        <v>724</v>
      </c>
      <c r="E125" s="87">
        <v>723</v>
      </c>
      <c r="F125" s="87">
        <v>723</v>
      </c>
      <c r="G125" s="87">
        <v>633.67</v>
      </c>
      <c r="H125" s="87">
        <f>G125-I125</f>
        <v>58.51999999999998</v>
      </c>
      <c r="I125" s="87">
        <v>575.15</v>
      </c>
      <c r="J125" s="79"/>
      <c r="K125" s="79"/>
      <c r="L125" s="79"/>
    </row>
    <row r="126" spans="1:12" ht="15">
      <c r="A126" s="85"/>
      <c r="B126" s="127" t="s">
        <v>378</v>
      </c>
      <c r="C126" s="87"/>
      <c r="D126" s="10">
        <v>0</v>
      </c>
      <c r="E126" s="10">
        <v>0</v>
      </c>
      <c r="F126" s="10">
        <v>0</v>
      </c>
      <c r="G126" s="97">
        <v>0</v>
      </c>
      <c r="H126" s="97">
        <v>0</v>
      </c>
      <c r="I126" s="79">
        <v>0</v>
      </c>
      <c r="J126" s="79"/>
      <c r="K126" s="79"/>
      <c r="L126" s="79"/>
    </row>
    <row r="127" spans="1:32" ht="25.5">
      <c r="A127" s="85"/>
      <c r="B127" s="101" t="s">
        <v>317</v>
      </c>
      <c r="C127" s="87"/>
      <c r="D127" s="10"/>
      <c r="E127" s="10"/>
      <c r="F127" s="10"/>
      <c r="G127" s="7"/>
      <c r="H127" s="7"/>
      <c r="I127" s="7"/>
      <c r="J127" s="7"/>
      <c r="K127" s="79"/>
      <c r="L127" s="79"/>
      <c r="M127" s="7"/>
      <c r="N127" s="7"/>
      <c r="O127" s="7"/>
      <c r="P127" s="7"/>
      <c r="Q127" s="7"/>
      <c r="R127" s="7"/>
      <c r="S127" s="7"/>
      <c r="T127" s="7"/>
      <c r="U127" s="7"/>
      <c r="V127" s="7"/>
      <c r="W127" s="7"/>
      <c r="X127" s="7"/>
      <c r="Y127" s="7"/>
      <c r="Z127" s="7"/>
      <c r="AA127" s="7"/>
      <c r="AB127" s="7"/>
      <c r="AC127" s="7"/>
      <c r="AD127" s="7"/>
      <c r="AE127" s="7"/>
      <c r="AF127" s="7"/>
    </row>
    <row r="128" spans="1:12" s="12" customFormat="1" ht="25.5">
      <c r="A128" s="85"/>
      <c r="B128" s="113" t="s">
        <v>275</v>
      </c>
      <c r="C128" s="87"/>
      <c r="D128" s="10"/>
      <c r="E128" s="10"/>
      <c r="F128" s="10"/>
      <c r="G128" s="10"/>
      <c r="H128" s="10"/>
      <c r="I128" s="79"/>
      <c r="J128" s="79"/>
      <c r="K128" s="79"/>
      <c r="L128" s="79"/>
    </row>
    <row r="129" spans="1:12" ht="25.5">
      <c r="A129" s="76" t="s">
        <v>318</v>
      </c>
      <c r="B129" s="103" t="s">
        <v>319</v>
      </c>
      <c r="C129" s="78">
        <f>+C130+C132+C133+C131</f>
        <v>0</v>
      </c>
      <c r="D129" s="78">
        <f aca="true" t="shared" si="41" ref="D129:I129">+D130+D132+D133+D131</f>
        <v>7216</v>
      </c>
      <c r="E129" s="78">
        <f t="shared" si="41"/>
        <v>7157</v>
      </c>
      <c r="F129" s="78">
        <f t="shared" si="41"/>
        <v>7157</v>
      </c>
      <c r="G129" s="78">
        <f t="shared" si="41"/>
        <v>5803.78</v>
      </c>
      <c r="H129" s="78">
        <f t="shared" si="41"/>
        <v>509.4399999999996</v>
      </c>
      <c r="I129" s="78">
        <f t="shared" si="41"/>
        <v>5294.34</v>
      </c>
      <c r="J129" s="79"/>
      <c r="K129" s="79"/>
      <c r="L129" s="79"/>
    </row>
    <row r="130" spans="1:12" ht="12.75">
      <c r="A130" s="85"/>
      <c r="B130" s="86" t="s">
        <v>368</v>
      </c>
      <c r="C130" s="87"/>
      <c r="D130" s="87">
        <v>7216</v>
      </c>
      <c r="E130" s="87">
        <v>7157</v>
      </c>
      <c r="F130" s="87">
        <v>7157</v>
      </c>
      <c r="G130" s="87">
        <v>5803.78</v>
      </c>
      <c r="H130" s="87">
        <f>G130-I130</f>
        <v>509.4399999999996</v>
      </c>
      <c r="I130" s="87">
        <v>5294.34</v>
      </c>
      <c r="J130" s="79"/>
      <c r="K130" s="79"/>
      <c r="L130" s="79"/>
    </row>
    <row r="131" spans="1:12" ht="15">
      <c r="A131" s="85"/>
      <c r="B131" s="127" t="s">
        <v>378</v>
      </c>
      <c r="C131" s="87"/>
      <c r="D131" s="10">
        <v>0</v>
      </c>
      <c r="E131" s="10">
        <v>0</v>
      </c>
      <c r="F131" s="10">
        <v>0</v>
      </c>
      <c r="G131" s="97">
        <v>0</v>
      </c>
      <c r="H131" s="97">
        <v>0</v>
      </c>
      <c r="I131" s="79">
        <v>0</v>
      </c>
      <c r="J131" s="79"/>
      <c r="K131" s="79"/>
      <c r="L131" s="79"/>
    </row>
    <row r="132" spans="1:12" s="12" customFormat="1" ht="25.5">
      <c r="A132" s="85"/>
      <c r="B132" s="86" t="s">
        <v>369</v>
      </c>
      <c r="C132" s="87"/>
      <c r="D132" s="10"/>
      <c r="E132" s="10"/>
      <c r="F132" s="10"/>
      <c r="G132" s="10"/>
      <c r="H132" s="10"/>
      <c r="I132" s="79"/>
      <c r="J132" s="79"/>
      <c r="K132" s="79"/>
      <c r="L132" s="79"/>
    </row>
    <row r="133" spans="1:12" ht="25.5">
      <c r="A133" s="85"/>
      <c r="B133" s="86" t="s">
        <v>320</v>
      </c>
      <c r="C133" s="87"/>
      <c r="D133" s="10"/>
      <c r="E133" s="10"/>
      <c r="F133" s="10"/>
      <c r="G133" s="7"/>
      <c r="H133" s="7"/>
      <c r="I133" s="79"/>
      <c r="J133" s="79"/>
      <c r="K133" s="79"/>
      <c r="L133" s="79"/>
    </row>
    <row r="134" spans="1:12" ht="25.5">
      <c r="A134" s="85"/>
      <c r="B134" s="113" t="s">
        <v>275</v>
      </c>
      <c r="C134" s="87"/>
      <c r="D134" s="10"/>
      <c r="E134" s="10"/>
      <c r="F134" s="10"/>
      <c r="G134" s="87">
        <v>-105.47</v>
      </c>
      <c r="H134" s="87">
        <f>G134-I134</f>
        <v>-24.650000000000006</v>
      </c>
      <c r="I134" s="87">
        <v>-80.82</v>
      </c>
      <c r="K134" s="79"/>
      <c r="L134" s="79"/>
    </row>
    <row r="135" spans="1:12" ht="25.5">
      <c r="A135" s="76" t="s">
        <v>321</v>
      </c>
      <c r="B135" s="103" t="s">
        <v>322</v>
      </c>
      <c r="C135" s="87">
        <f>+C136+C138+C137</f>
        <v>0</v>
      </c>
      <c r="D135" s="87">
        <f aca="true" t="shared" si="42" ref="D135:I135">+D136+D138+D137</f>
        <v>943</v>
      </c>
      <c r="E135" s="87">
        <f t="shared" si="42"/>
        <v>932</v>
      </c>
      <c r="F135" s="87">
        <f t="shared" si="42"/>
        <v>932</v>
      </c>
      <c r="G135" s="87">
        <f t="shared" si="42"/>
        <v>756.17</v>
      </c>
      <c r="H135" s="87">
        <f t="shared" si="42"/>
        <v>85.69999999999993</v>
      </c>
      <c r="I135" s="87">
        <f t="shared" si="42"/>
        <v>670.47</v>
      </c>
      <c r="K135" s="79"/>
      <c r="L135" s="79"/>
    </row>
    <row r="136" spans="1:12" ht="12.75">
      <c r="A136" s="76"/>
      <c r="B136" s="101" t="s">
        <v>311</v>
      </c>
      <c r="C136" s="87"/>
      <c r="D136" s="87">
        <v>943</v>
      </c>
      <c r="E136" s="87">
        <v>932</v>
      </c>
      <c r="F136" s="87">
        <v>932</v>
      </c>
      <c r="G136" s="87">
        <v>756.17</v>
      </c>
      <c r="H136" s="87">
        <f>G136-I136</f>
        <v>85.69999999999993</v>
      </c>
      <c r="I136" s="87">
        <v>670.47</v>
      </c>
      <c r="K136" s="79"/>
      <c r="L136" s="79"/>
    </row>
    <row r="137" spans="1:12" ht="15">
      <c r="A137" s="76"/>
      <c r="B137" s="127" t="s">
        <v>378</v>
      </c>
      <c r="C137" s="87"/>
      <c r="D137" s="10">
        <v>0</v>
      </c>
      <c r="E137" s="10">
        <v>0</v>
      </c>
      <c r="F137" s="10">
        <v>0</v>
      </c>
      <c r="G137" s="97">
        <v>0</v>
      </c>
      <c r="H137" s="97">
        <v>0</v>
      </c>
      <c r="I137" s="79">
        <v>0</v>
      </c>
      <c r="K137" s="79"/>
      <c r="L137" s="79"/>
    </row>
    <row r="138" spans="1:12" ht="25.5">
      <c r="A138" s="85"/>
      <c r="B138" s="101" t="s">
        <v>317</v>
      </c>
      <c r="C138" s="87"/>
      <c r="D138" s="10"/>
      <c r="E138" s="10"/>
      <c r="F138" s="10"/>
      <c r="G138" s="7"/>
      <c r="H138" s="7"/>
      <c r="K138" s="79"/>
      <c r="L138" s="79"/>
    </row>
    <row r="139" spans="1:12" ht="25.5">
      <c r="A139" s="85"/>
      <c r="B139" s="113" t="s">
        <v>275</v>
      </c>
      <c r="C139" s="87"/>
      <c r="D139" s="10"/>
      <c r="E139" s="10"/>
      <c r="F139" s="10"/>
      <c r="G139" s="87">
        <v>-4.68</v>
      </c>
      <c r="H139" s="87">
        <f>G139-I139</f>
        <v>-0.8999999999999999</v>
      </c>
      <c r="I139" s="87">
        <v>-3.78</v>
      </c>
      <c r="K139" s="79"/>
      <c r="L139" s="79"/>
    </row>
    <row r="140" spans="1:12" ht="25.5">
      <c r="A140" s="76" t="s">
        <v>323</v>
      </c>
      <c r="B140" s="80" t="s">
        <v>371</v>
      </c>
      <c r="C140" s="87"/>
      <c r="D140" s="87"/>
      <c r="E140" s="87"/>
      <c r="F140" s="87"/>
      <c r="G140" s="87"/>
      <c r="H140" s="87"/>
      <c r="K140" s="79"/>
      <c r="L140" s="79"/>
    </row>
    <row r="141" spans="1:12" ht="25.5">
      <c r="A141" s="76"/>
      <c r="B141" s="113" t="s">
        <v>275</v>
      </c>
      <c r="C141" s="87"/>
      <c r="D141" s="10"/>
      <c r="E141" s="10"/>
      <c r="F141" s="10"/>
      <c r="G141" s="7"/>
      <c r="H141" s="7"/>
      <c r="K141" s="79"/>
      <c r="L141" s="79"/>
    </row>
    <row r="142" spans="1:12" ht="12.75">
      <c r="A142" s="76" t="s">
        <v>324</v>
      </c>
      <c r="B142" s="80" t="s">
        <v>325</v>
      </c>
      <c r="C142" s="81">
        <f>+C143+C154</f>
        <v>0</v>
      </c>
      <c r="D142" s="81">
        <f aca="true" t="shared" si="43" ref="D142:I142">+D143+D154</f>
        <v>76266</v>
      </c>
      <c r="E142" s="81">
        <f t="shared" si="43"/>
        <v>76209</v>
      </c>
      <c r="F142" s="81">
        <f t="shared" si="43"/>
        <v>76209</v>
      </c>
      <c r="G142" s="81">
        <f t="shared" si="43"/>
        <v>62224.72</v>
      </c>
      <c r="H142" s="81">
        <f t="shared" si="43"/>
        <v>6493.860000000001</v>
      </c>
      <c r="I142" s="81">
        <f t="shared" si="43"/>
        <v>55730.86</v>
      </c>
      <c r="J142" s="31"/>
      <c r="K142" s="79"/>
      <c r="L142" s="79"/>
    </row>
    <row r="143" spans="1:12" ht="12.75">
      <c r="A143" s="85" t="s">
        <v>326</v>
      </c>
      <c r="B143" s="88" t="s">
        <v>327</v>
      </c>
      <c r="C143" s="87">
        <f>C144+C147+C146+C152+C145</f>
        <v>0</v>
      </c>
      <c r="D143" s="87">
        <f aca="true" t="shared" si="44" ref="D143:I143">D144+D147+D146+D152+D145</f>
        <v>76266</v>
      </c>
      <c r="E143" s="87">
        <f t="shared" si="44"/>
        <v>76209</v>
      </c>
      <c r="F143" s="87">
        <f t="shared" si="44"/>
        <v>76209</v>
      </c>
      <c r="G143" s="87">
        <f t="shared" si="44"/>
        <v>62224.72</v>
      </c>
      <c r="H143" s="87">
        <f t="shared" si="44"/>
        <v>6493.860000000001</v>
      </c>
      <c r="I143" s="87">
        <f t="shared" si="44"/>
        <v>55730.86</v>
      </c>
      <c r="J143" s="31"/>
      <c r="K143" s="79"/>
      <c r="L143" s="79"/>
    </row>
    <row r="144" spans="1:12" ht="12.75">
      <c r="A144" s="85"/>
      <c r="B144" s="86" t="s">
        <v>281</v>
      </c>
      <c r="C144" s="87"/>
      <c r="D144" s="87">
        <v>75089</v>
      </c>
      <c r="E144" s="87">
        <v>75032</v>
      </c>
      <c r="F144" s="87">
        <v>75032</v>
      </c>
      <c r="G144" s="87">
        <v>62224.72</v>
      </c>
      <c r="H144" s="87">
        <f>G144-I144</f>
        <v>6493.860000000001</v>
      </c>
      <c r="I144" s="87">
        <v>55730.86</v>
      </c>
      <c r="J144" s="31"/>
      <c r="K144" s="79"/>
      <c r="L144" s="79"/>
    </row>
    <row r="145" spans="1:12" ht="15">
      <c r="A145" s="85"/>
      <c r="B145" s="127" t="s">
        <v>378</v>
      </c>
      <c r="C145" s="87"/>
      <c r="D145" s="87">
        <v>1177</v>
      </c>
      <c r="E145" s="87">
        <v>1177</v>
      </c>
      <c r="F145" s="87">
        <v>1177</v>
      </c>
      <c r="G145" s="97">
        <v>0</v>
      </c>
      <c r="H145" s="97">
        <v>0</v>
      </c>
      <c r="I145" s="79">
        <v>0</v>
      </c>
      <c r="J145" s="31"/>
      <c r="K145" s="79"/>
      <c r="L145" s="79"/>
    </row>
    <row r="146" spans="1:12" ht="29.25" customHeight="1">
      <c r="A146" s="85"/>
      <c r="B146" s="104" t="s">
        <v>370</v>
      </c>
      <c r="C146" s="87"/>
      <c r="D146" s="10"/>
      <c r="E146" s="10"/>
      <c r="F146" s="10"/>
      <c r="G146" s="7"/>
      <c r="H146" s="7"/>
      <c r="I146" s="31"/>
      <c r="J146" s="31"/>
      <c r="K146" s="79"/>
      <c r="L146" s="79"/>
    </row>
    <row r="147" spans="1:12" ht="25.5">
      <c r="A147" s="85"/>
      <c r="B147" s="104" t="s">
        <v>328</v>
      </c>
      <c r="C147" s="87">
        <f>C148+C149+C150+C151</f>
        <v>0</v>
      </c>
      <c r="D147" s="87">
        <f aca="true" t="shared" si="45" ref="D147:I147">D148+D149+D150+D151</f>
        <v>0</v>
      </c>
      <c r="E147" s="87">
        <f t="shared" si="45"/>
        <v>0</v>
      </c>
      <c r="F147" s="87">
        <f t="shared" si="45"/>
        <v>0</v>
      </c>
      <c r="G147" s="87">
        <f t="shared" si="45"/>
        <v>0</v>
      </c>
      <c r="H147" s="87">
        <f t="shared" si="45"/>
        <v>0</v>
      </c>
      <c r="I147" s="87">
        <f t="shared" si="45"/>
        <v>0</v>
      </c>
      <c r="K147" s="79"/>
      <c r="L147" s="79"/>
    </row>
    <row r="148" spans="1:12" ht="12.75">
      <c r="A148" s="85"/>
      <c r="B148" s="119" t="s">
        <v>329</v>
      </c>
      <c r="C148" s="87"/>
      <c r="D148" s="10"/>
      <c r="E148" s="10"/>
      <c r="F148" s="10"/>
      <c r="G148" s="7"/>
      <c r="H148" s="7"/>
      <c r="K148" s="79"/>
      <c r="L148" s="79"/>
    </row>
    <row r="149" spans="1:12" ht="25.5">
      <c r="A149" s="85"/>
      <c r="B149" s="119" t="s">
        <v>330</v>
      </c>
      <c r="C149" s="87"/>
      <c r="D149" s="10"/>
      <c r="E149" s="10"/>
      <c r="F149" s="10"/>
      <c r="G149" s="7"/>
      <c r="H149" s="7"/>
      <c r="K149" s="79"/>
      <c r="L149" s="79"/>
    </row>
    <row r="150" spans="1:12" ht="25.5">
      <c r="A150" s="85"/>
      <c r="B150" s="119" t="s">
        <v>331</v>
      </c>
      <c r="C150" s="87"/>
      <c r="D150" s="10"/>
      <c r="E150" s="10"/>
      <c r="F150" s="10"/>
      <c r="G150" s="7"/>
      <c r="H150" s="7"/>
      <c r="K150" s="79"/>
      <c r="L150" s="79"/>
    </row>
    <row r="151" spans="1:12" ht="25.5">
      <c r="A151" s="85"/>
      <c r="B151" s="119" t="s">
        <v>332</v>
      </c>
      <c r="C151" s="87"/>
      <c r="D151" s="10"/>
      <c r="E151" s="10"/>
      <c r="F151" s="10"/>
      <c r="G151" s="7"/>
      <c r="H151" s="7"/>
      <c r="K151" s="79"/>
      <c r="L151" s="79"/>
    </row>
    <row r="152" spans="1:12" ht="25.5">
      <c r="A152" s="85"/>
      <c r="B152" s="120" t="s">
        <v>372</v>
      </c>
      <c r="C152" s="87"/>
      <c r="D152" s="10"/>
      <c r="E152" s="10"/>
      <c r="F152" s="10"/>
      <c r="G152" s="7"/>
      <c r="H152" s="7"/>
      <c r="K152" s="79"/>
      <c r="L152" s="79"/>
    </row>
    <row r="153" spans="1:12" ht="25.5">
      <c r="A153" s="85"/>
      <c r="B153" s="113" t="s">
        <v>275</v>
      </c>
      <c r="C153" s="87"/>
      <c r="D153" s="10"/>
      <c r="E153" s="10"/>
      <c r="F153" s="10"/>
      <c r="G153" s="87">
        <v>-64.86</v>
      </c>
      <c r="H153" s="87">
        <f>G153-I153</f>
        <v>-0.4000000000000057</v>
      </c>
      <c r="I153" s="87">
        <v>-64.46</v>
      </c>
      <c r="K153" s="79"/>
      <c r="L153" s="79"/>
    </row>
    <row r="154" spans="1:12" ht="12.75">
      <c r="A154" s="85" t="s">
        <v>333</v>
      </c>
      <c r="B154" s="88" t="s">
        <v>334</v>
      </c>
      <c r="C154" s="87">
        <f>C155+C156</f>
        <v>0</v>
      </c>
      <c r="D154" s="87">
        <f aca="true" t="shared" si="46" ref="D154:I154">D155+D156</f>
        <v>0</v>
      </c>
      <c r="E154" s="87">
        <f t="shared" si="46"/>
        <v>0</v>
      </c>
      <c r="F154" s="87">
        <f t="shared" si="46"/>
        <v>0</v>
      </c>
      <c r="G154" s="87">
        <f t="shared" si="46"/>
        <v>0</v>
      </c>
      <c r="H154" s="87">
        <f t="shared" si="46"/>
        <v>0</v>
      </c>
      <c r="I154" s="87">
        <f t="shared" si="46"/>
        <v>0</v>
      </c>
      <c r="K154" s="79"/>
      <c r="L154" s="79"/>
    </row>
    <row r="155" spans="1:12" ht="15">
      <c r="A155" s="85"/>
      <c r="B155" s="127" t="s">
        <v>281</v>
      </c>
      <c r="C155" s="87"/>
      <c r="D155" s="10"/>
      <c r="E155" s="10"/>
      <c r="F155" s="10"/>
      <c r="G155" s="10"/>
      <c r="H155" s="10"/>
      <c r="K155" s="79"/>
      <c r="L155" s="79"/>
    </row>
    <row r="156" spans="1:12" ht="15">
      <c r="A156" s="85"/>
      <c r="B156" s="127" t="s">
        <v>378</v>
      </c>
      <c r="C156" s="87"/>
      <c r="D156" s="10"/>
      <c r="E156" s="10"/>
      <c r="F156" s="10"/>
      <c r="G156" s="10"/>
      <c r="H156" s="10"/>
      <c r="K156" s="79"/>
      <c r="L156" s="79"/>
    </row>
    <row r="157" spans="1:12" ht="25.5">
      <c r="A157" s="85"/>
      <c r="B157" s="113" t="s">
        <v>275</v>
      </c>
      <c r="C157" s="87"/>
      <c r="D157" s="10"/>
      <c r="E157" s="10"/>
      <c r="F157" s="10"/>
      <c r="G157" s="7"/>
      <c r="H157" s="7"/>
      <c r="K157" s="79"/>
      <c r="L157" s="79"/>
    </row>
    <row r="158" spans="1:12" ht="12.75">
      <c r="A158" s="76" t="s">
        <v>335</v>
      </c>
      <c r="B158" s="80" t="s">
        <v>336</v>
      </c>
      <c r="C158" s="87"/>
      <c r="D158" s="87">
        <v>434</v>
      </c>
      <c r="E158" s="87">
        <v>391</v>
      </c>
      <c r="F158" s="87">
        <v>391</v>
      </c>
      <c r="G158" s="87">
        <v>250.5</v>
      </c>
      <c r="H158" s="87">
        <f>G158-I158</f>
        <v>19.78</v>
      </c>
      <c r="I158" s="87">
        <v>230.72</v>
      </c>
      <c r="K158" s="79"/>
      <c r="L158" s="79"/>
    </row>
    <row r="159" spans="1:12" ht="25.5">
      <c r="A159" s="76"/>
      <c r="B159" s="113" t="s">
        <v>275</v>
      </c>
      <c r="C159" s="87"/>
      <c r="D159" s="87"/>
      <c r="E159" s="87"/>
      <c r="F159" s="87"/>
      <c r="G159" s="87">
        <v>-0.06</v>
      </c>
      <c r="H159" s="87">
        <f>G159-I159</f>
        <v>0</v>
      </c>
      <c r="I159" s="87">
        <v>-0.06</v>
      </c>
      <c r="K159" s="79"/>
      <c r="L159" s="79"/>
    </row>
    <row r="160" spans="1:12" ht="25.5">
      <c r="A160" s="76" t="s">
        <v>337</v>
      </c>
      <c r="B160" s="80" t="s">
        <v>338</v>
      </c>
      <c r="C160" s="87"/>
      <c r="D160" s="87">
        <v>3895.77</v>
      </c>
      <c r="E160" s="87">
        <v>3895.77</v>
      </c>
      <c r="F160" s="87">
        <v>3895.77</v>
      </c>
      <c r="G160" s="87">
        <v>2780.71</v>
      </c>
      <c r="H160" s="87">
        <f>G160-I160</f>
        <v>482.78999999999996</v>
      </c>
      <c r="I160" s="87">
        <v>2297.92</v>
      </c>
      <c r="K160" s="79"/>
      <c r="L160" s="79"/>
    </row>
    <row r="161" spans="1:12" ht="25.5">
      <c r="A161" s="76"/>
      <c r="B161" s="113" t="s">
        <v>275</v>
      </c>
      <c r="C161" s="87"/>
      <c r="D161" s="10"/>
      <c r="E161" s="10"/>
      <c r="F161" s="10"/>
      <c r="G161" s="7"/>
      <c r="H161" s="7"/>
      <c r="K161" s="79"/>
      <c r="L161" s="79"/>
    </row>
    <row r="162" spans="1:12" ht="25.5">
      <c r="A162" s="105" t="s">
        <v>339</v>
      </c>
      <c r="B162" s="106" t="s">
        <v>340</v>
      </c>
      <c r="C162" s="87">
        <f>C161+C159+C157+C153+C141+C139+C134+C128+C123+C119+C113+C111+C109+C98+C88+C81</f>
        <v>0</v>
      </c>
      <c r="D162" s="87">
        <f aca="true" t="shared" si="47" ref="D162:I162">D161+D159+D157+D153+D141+D139+D134+D128+D123+D119+D113+D111+D109+D98+D88+D81</f>
        <v>0</v>
      </c>
      <c r="E162" s="87">
        <f t="shared" si="47"/>
        <v>0</v>
      </c>
      <c r="F162" s="87">
        <f t="shared" si="47"/>
        <v>0</v>
      </c>
      <c r="G162" s="87">
        <f t="shared" si="47"/>
        <v>-228.6</v>
      </c>
      <c r="H162" s="87">
        <f t="shared" si="47"/>
        <v>-30.870000000000008</v>
      </c>
      <c r="I162" s="87">
        <f t="shared" si="47"/>
        <v>-197.73000000000002</v>
      </c>
      <c r="K162" s="79"/>
      <c r="L162" s="79"/>
    </row>
    <row r="163" spans="1:12" ht="25.5">
      <c r="A163" s="107" t="s">
        <v>341</v>
      </c>
      <c r="B163" s="108" t="s">
        <v>167</v>
      </c>
      <c r="C163" s="87">
        <f>+C164+C165</f>
        <v>0</v>
      </c>
      <c r="D163" s="87">
        <f aca="true" t="shared" si="48" ref="D163:I163">+D164+D165</f>
        <v>0</v>
      </c>
      <c r="E163" s="87">
        <f t="shared" si="48"/>
        <v>0</v>
      </c>
      <c r="F163" s="87">
        <f t="shared" si="48"/>
        <v>0</v>
      </c>
      <c r="G163" s="87">
        <f t="shared" si="48"/>
        <v>0</v>
      </c>
      <c r="H163" s="87">
        <f t="shared" si="48"/>
        <v>0</v>
      </c>
      <c r="I163" s="87">
        <f t="shared" si="48"/>
        <v>0</v>
      </c>
      <c r="K163" s="79"/>
      <c r="L163" s="79"/>
    </row>
    <row r="164" spans="1:12" ht="12.75">
      <c r="A164" s="105" t="s">
        <v>342</v>
      </c>
      <c r="B164" s="109" t="s">
        <v>343</v>
      </c>
      <c r="C164" s="87"/>
      <c r="D164" s="10"/>
      <c r="E164" s="10"/>
      <c r="F164" s="10"/>
      <c r="G164" s="7"/>
      <c r="H164" s="7"/>
      <c r="K164" s="79"/>
      <c r="L164" s="79"/>
    </row>
    <row r="165" spans="1:12" ht="12.75">
      <c r="A165" s="105" t="s">
        <v>344</v>
      </c>
      <c r="B165" s="109" t="s">
        <v>345</v>
      </c>
      <c r="C165" s="87"/>
      <c r="D165" s="10"/>
      <c r="E165" s="10"/>
      <c r="F165" s="10"/>
      <c r="G165" s="7"/>
      <c r="H165" s="7"/>
      <c r="K165" s="79"/>
      <c r="L165" s="79"/>
    </row>
    <row r="166" spans="1:12" ht="12.75">
      <c r="A166" s="76">
        <v>68.05</v>
      </c>
      <c r="B166" s="110" t="s">
        <v>346</v>
      </c>
      <c r="C166" s="95">
        <f aca="true" t="shared" si="49" ref="C166:D168">+C167</f>
        <v>0</v>
      </c>
      <c r="D166" s="95">
        <f t="shared" si="49"/>
        <v>0</v>
      </c>
      <c r="E166" s="95">
        <f aca="true" t="shared" si="50" ref="E166:I168">+E167</f>
        <v>7073</v>
      </c>
      <c r="F166" s="95">
        <f t="shared" si="50"/>
        <v>7073</v>
      </c>
      <c r="G166" s="95">
        <f t="shared" si="50"/>
        <v>5767.26</v>
      </c>
      <c r="H166" s="95">
        <f t="shared" si="50"/>
        <v>549.9200000000001</v>
      </c>
      <c r="I166" s="95">
        <f t="shared" si="50"/>
        <v>5217.339999999999</v>
      </c>
      <c r="J166" s="31"/>
      <c r="K166" s="79"/>
      <c r="L166" s="79"/>
    </row>
    <row r="167" spans="1:12" ht="12.75">
      <c r="A167" s="76" t="s">
        <v>347</v>
      </c>
      <c r="B167" s="110" t="s">
        <v>159</v>
      </c>
      <c r="C167" s="95">
        <f t="shared" si="49"/>
        <v>0</v>
      </c>
      <c r="D167" s="95">
        <f t="shared" si="49"/>
        <v>0</v>
      </c>
      <c r="E167" s="95">
        <f t="shared" si="50"/>
        <v>7073</v>
      </c>
      <c r="F167" s="95">
        <f t="shared" si="50"/>
        <v>7073</v>
      </c>
      <c r="G167" s="95">
        <f t="shared" si="50"/>
        <v>5767.26</v>
      </c>
      <c r="H167" s="95">
        <f t="shared" si="50"/>
        <v>549.9200000000001</v>
      </c>
      <c r="I167" s="95">
        <f t="shared" si="50"/>
        <v>5217.339999999999</v>
      </c>
      <c r="J167" s="31"/>
      <c r="K167" s="79"/>
      <c r="L167" s="79"/>
    </row>
    <row r="168" spans="1:12" ht="12.75">
      <c r="A168" s="76" t="s">
        <v>348</v>
      </c>
      <c r="B168" s="80" t="s">
        <v>365</v>
      </c>
      <c r="C168" s="95">
        <f t="shared" si="49"/>
        <v>0</v>
      </c>
      <c r="D168" s="95">
        <f t="shared" si="49"/>
        <v>0</v>
      </c>
      <c r="E168" s="95">
        <f t="shared" si="50"/>
        <v>7073</v>
      </c>
      <c r="F168" s="95">
        <f t="shared" si="50"/>
        <v>7073</v>
      </c>
      <c r="G168" s="95">
        <f t="shared" si="50"/>
        <v>5767.26</v>
      </c>
      <c r="H168" s="95">
        <f t="shared" si="50"/>
        <v>549.9200000000001</v>
      </c>
      <c r="I168" s="95">
        <f t="shared" si="50"/>
        <v>5217.339999999999</v>
      </c>
      <c r="J168" s="31"/>
      <c r="K168" s="79"/>
      <c r="L168" s="79"/>
    </row>
    <row r="169" spans="1:12" ht="12.75">
      <c r="A169" s="85" t="s">
        <v>349</v>
      </c>
      <c r="B169" s="111" t="s">
        <v>350</v>
      </c>
      <c r="C169" s="81">
        <f aca="true" t="shared" si="51" ref="C169:I169">C170</f>
        <v>0</v>
      </c>
      <c r="D169" s="81">
        <f t="shared" si="51"/>
        <v>0</v>
      </c>
      <c r="E169" s="81">
        <f t="shared" si="51"/>
        <v>7073</v>
      </c>
      <c r="F169" s="81">
        <f t="shared" si="51"/>
        <v>7073</v>
      </c>
      <c r="G169" s="81">
        <f t="shared" si="51"/>
        <v>5767.26</v>
      </c>
      <c r="H169" s="81">
        <f t="shared" si="51"/>
        <v>549.9200000000001</v>
      </c>
      <c r="I169" s="81">
        <f t="shared" si="51"/>
        <v>5217.339999999999</v>
      </c>
      <c r="J169" s="31"/>
      <c r="K169" s="79"/>
      <c r="L169" s="79"/>
    </row>
    <row r="170" spans="1:12" ht="12.75">
      <c r="A170" s="85" t="s">
        <v>351</v>
      </c>
      <c r="B170" s="111" t="s">
        <v>352</v>
      </c>
      <c r="C170" s="81">
        <f aca="true" t="shared" si="52" ref="C170:I170">C172+C173+C174</f>
        <v>0</v>
      </c>
      <c r="D170" s="81">
        <f t="shared" si="52"/>
        <v>0</v>
      </c>
      <c r="E170" s="81">
        <f t="shared" si="52"/>
        <v>7073</v>
      </c>
      <c r="F170" s="81">
        <f t="shared" si="52"/>
        <v>7073</v>
      </c>
      <c r="G170" s="81">
        <f t="shared" si="52"/>
        <v>5767.26</v>
      </c>
      <c r="H170" s="81">
        <f t="shared" si="52"/>
        <v>549.9200000000001</v>
      </c>
      <c r="I170" s="81">
        <f t="shared" si="52"/>
        <v>5217.339999999999</v>
      </c>
      <c r="J170" s="31"/>
      <c r="K170" s="79"/>
      <c r="L170" s="79"/>
    </row>
    <row r="171" spans="1:12" ht="12.75">
      <c r="A171" s="76" t="s">
        <v>353</v>
      </c>
      <c r="B171" s="110" t="s">
        <v>354</v>
      </c>
      <c r="C171" s="81">
        <f aca="true" t="shared" si="53" ref="C171:I171">C172</f>
        <v>0</v>
      </c>
      <c r="D171" s="81">
        <f t="shared" si="53"/>
        <v>0</v>
      </c>
      <c r="E171" s="81">
        <f t="shared" si="53"/>
        <v>4148</v>
      </c>
      <c r="F171" s="81">
        <f t="shared" si="53"/>
        <v>4148</v>
      </c>
      <c r="G171" s="81">
        <f t="shared" si="53"/>
        <v>3369.56</v>
      </c>
      <c r="H171" s="81">
        <f t="shared" si="53"/>
        <v>435.90999999999985</v>
      </c>
      <c r="I171" s="81">
        <f t="shared" si="53"/>
        <v>2933.65</v>
      </c>
      <c r="K171" s="79"/>
      <c r="L171" s="79"/>
    </row>
    <row r="172" spans="1:12" ht="12.75">
      <c r="A172" s="85" t="s">
        <v>355</v>
      </c>
      <c r="B172" s="111" t="s">
        <v>356</v>
      </c>
      <c r="C172" s="87"/>
      <c r="D172" s="10"/>
      <c r="E172" s="87">
        <v>4148</v>
      </c>
      <c r="F172" s="87">
        <v>4148</v>
      </c>
      <c r="G172" s="87">
        <v>3369.56</v>
      </c>
      <c r="H172" s="87">
        <f>G172-I172</f>
        <v>435.90999999999985</v>
      </c>
      <c r="I172" s="87">
        <v>2933.65</v>
      </c>
      <c r="K172" s="79"/>
      <c r="L172" s="79"/>
    </row>
    <row r="173" spans="1:12" ht="12.75">
      <c r="A173" s="85" t="s">
        <v>357</v>
      </c>
      <c r="B173" s="111" t="s">
        <v>358</v>
      </c>
      <c r="C173" s="87"/>
      <c r="D173" s="10"/>
      <c r="E173" s="87">
        <v>2925</v>
      </c>
      <c r="F173" s="87">
        <v>2925</v>
      </c>
      <c r="G173" s="87">
        <v>2400.36</v>
      </c>
      <c r="H173" s="87">
        <f>G173-I173</f>
        <v>114.0300000000002</v>
      </c>
      <c r="I173" s="87">
        <v>2286.33</v>
      </c>
      <c r="K173" s="79"/>
      <c r="L173" s="79"/>
    </row>
    <row r="174" spans="1:12" ht="25.5">
      <c r="A174" s="105" t="s">
        <v>359</v>
      </c>
      <c r="B174" s="106" t="s">
        <v>360</v>
      </c>
      <c r="C174" s="87"/>
      <c r="D174" s="10"/>
      <c r="E174" s="87"/>
      <c r="F174" s="87"/>
      <c r="G174" s="87">
        <v>-2.66</v>
      </c>
      <c r="H174" s="87">
        <f>G174-I174</f>
        <v>-0.020000000000000018</v>
      </c>
      <c r="I174" s="87">
        <v>-2.64</v>
      </c>
      <c r="K174" s="79"/>
      <c r="L174" s="79"/>
    </row>
    <row r="175" spans="1:9" ht="17.25" customHeight="1">
      <c r="A175" s="84" t="s">
        <v>361</v>
      </c>
      <c r="B175" s="80" t="s">
        <v>362</v>
      </c>
      <c r="C175" s="81">
        <f>+C176</f>
        <v>0</v>
      </c>
      <c r="D175" s="81">
        <f aca="true" t="shared" si="54" ref="D175:I175">+D176</f>
        <v>0</v>
      </c>
      <c r="E175" s="81">
        <f t="shared" si="54"/>
        <v>0</v>
      </c>
      <c r="F175" s="81">
        <f t="shared" si="54"/>
        <v>0</v>
      </c>
      <c r="G175" s="81">
        <f t="shared" si="54"/>
        <v>0</v>
      </c>
      <c r="H175" s="81">
        <f t="shared" si="54"/>
        <v>0</v>
      </c>
      <c r="I175" s="81">
        <f t="shared" si="54"/>
        <v>0</v>
      </c>
    </row>
    <row r="176" spans="1:8" ht="25.5">
      <c r="A176" s="96" t="s">
        <v>363</v>
      </c>
      <c r="B176" s="88" t="s">
        <v>364</v>
      </c>
      <c r="C176" s="112"/>
      <c r="D176" s="10"/>
      <c r="E176" s="10"/>
      <c r="F176" s="10"/>
      <c r="G176" s="7"/>
      <c r="H176" s="7"/>
    </row>
    <row r="179" spans="2:8" ht="14.25">
      <c r="B179" s="128" t="s">
        <v>146</v>
      </c>
      <c r="E179" s="130" t="s">
        <v>379</v>
      </c>
      <c r="F179" s="130"/>
      <c r="G179" s="32"/>
      <c r="H179" s="128" t="s">
        <v>380</v>
      </c>
    </row>
    <row r="180" spans="2:8" ht="12.75">
      <c r="B180" s="129" t="s">
        <v>381</v>
      </c>
      <c r="E180" s="131" t="s">
        <v>382</v>
      </c>
      <c r="F180" s="131"/>
      <c r="G180" s="26"/>
      <c r="H180" s="129" t="s">
        <v>383</v>
      </c>
    </row>
  </sheetData>
  <sheetProtection/>
  <protectedRanges>
    <protectedRange sqref="B2:B3 C1:C3" name="Zonă1_1"/>
    <protectedRange sqref="G117:H117 G133:H133" name="Zonă3"/>
    <protectedRange sqref="B1" name="Zonă1_1_1_1_1_1"/>
  </protectedRanges>
  <printOptions horizontalCentered="1"/>
  <pageMargins left="0.75" right="0.75" top="0.21" bottom="0.18" header="0.17" footer="0.17"/>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2016-03-11T08:55:24Z</cp:lastPrinted>
  <dcterms:created xsi:type="dcterms:W3CDTF">2015-02-12T11:23:55Z</dcterms:created>
  <dcterms:modified xsi:type="dcterms:W3CDTF">2016-03-11T08:58:56Z</dcterms:modified>
  <cp:category/>
  <cp:version/>
  <cp:contentType/>
  <cp:contentStatus/>
</cp:coreProperties>
</file>